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T:\Projects\24060\2023\22003295 - Naturstyrelsen Midtsjælland - KLP Aggersvold\Tegninger og bilag\"/>
    </mc:Choice>
  </mc:AlternateContent>
  <xr:revisionPtr revIDLastSave="0" documentId="8_{A90B0967-A3C2-4A48-857D-CB4D03FF66A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orside" sheetId="6" r:id="rId1"/>
    <sheet name="Fosforrisikovurdering" sheetId="5" r:id="rId2"/>
    <sheet name="Nedstrøms sø" sheetId="1" r:id="rId3"/>
    <sheet name="Rulleliste" sheetId="4" r:id="rId4"/>
    <sheet name="Data nedstrøms sø" sheetId="2" r:id="rId5"/>
  </sheets>
  <definedNames>
    <definedName name="_xlnm._FilterDatabase" localSheetId="3" hidden="1">Rulleliste!$A$1:$B$111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5" l="1"/>
  <c r="K11" i="1"/>
  <c r="K9" i="1"/>
  <c r="K20" i="1" s="1"/>
  <c r="D7" i="1"/>
  <c r="D11" i="1" s="1"/>
  <c r="D9" i="1" l="1"/>
  <c r="D20" i="1" s="1"/>
  <c r="D28" i="5"/>
  <c r="D24" i="5"/>
  <c r="D26" i="5" s="1"/>
  <c r="D15" i="5" l="1"/>
  <c r="D17" i="5" s="1"/>
  <c r="K22" i="1"/>
  <c r="G5" i="1" l="1"/>
  <c r="D10" i="1" l="1"/>
  <c r="D22" i="1"/>
</calcChain>
</file>

<file path=xl/sharedStrings.xml><?xml version="1.0" encoding="utf-8"?>
<sst xmlns="http://schemas.openxmlformats.org/spreadsheetml/2006/main" count="1200" uniqueCount="670">
  <si>
    <t>Navn</t>
  </si>
  <si>
    <t>Middeldybde (z)</t>
  </si>
  <si>
    <t>Opholdstid Tw (år)</t>
  </si>
  <si>
    <t>Areal (ha)</t>
  </si>
  <si>
    <t>Blegsø</t>
  </si>
  <si>
    <t>Dybvad Sø</t>
  </si>
  <si>
    <t>Sokland</t>
  </si>
  <si>
    <t>Tofte Sø</t>
  </si>
  <si>
    <t>Vandet Sø</t>
  </si>
  <si>
    <t>Barnsø</t>
  </si>
  <si>
    <t>Bønstrup Sø</t>
  </si>
  <si>
    <t>Fidde Sø</t>
  </si>
  <si>
    <t>Filsø - Mellemsø</t>
  </si>
  <si>
    <t>Filsø - Søndersø</t>
  </si>
  <si>
    <t>Fåresø</t>
  </si>
  <si>
    <t>Gram Slotssø</t>
  </si>
  <si>
    <t>Grovsø</t>
  </si>
  <si>
    <t>Grærup Langsø</t>
  </si>
  <si>
    <t>Jels Midtsø</t>
  </si>
  <si>
    <t>Jels Nedersø</t>
  </si>
  <si>
    <t>Jels Oversø</t>
  </si>
  <si>
    <t>Karlsgårde Sø</t>
  </si>
  <si>
    <t>Kvie Sø</t>
  </si>
  <si>
    <t>Lakolk Sø</t>
  </si>
  <si>
    <t>Marbæk Sø - Vest</t>
  </si>
  <si>
    <t>Munkesø</t>
  </si>
  <si>
    <t>Nørrekær/Tanesø</t>
  </si>
  <si>
    <t>Søgård Sø</t>
  </si>
  <si>
    <t>Søvigsund  Sø vest</t>
  </si>
  <si>
    <t>Ødis Sø</t>
  </si>
  <si>
    <t>Ål Præstesø</t>
  </si>
  <si>
    <t>Agsø</t>
  </si>
  <si>
    <t>Bankel Sø</t>
  </si>
  <si>
    <t>Dons Nørresø</t>
  </si>
  <si>
    <t>Dons Søndersø</t>
  </si>
  <si>
    <t>Ejsbøl Sø</t>
  </si>
  <si>
    <t>Engelsholm Sø</t>
  </si>
  <si>
    <t>Farresdam</t>
  </si>
  <si>
    <t>Felsbæk Møllesø</t>
  </si>
  <si>
    <t>Fuglsø</t>
  </si>
  <si>
    <t>Fårup Sø</t>
  </si>
  <si>
    <t>Grarup Sø</t>
  </si>
  <si>
    <t>Gråsten Slotssø</t>
  </si>
  <si>
    <t>Haderslev Dam</t>
  </si>
  <si>
    <t>Halk Nor</t>
  </si>
  <si>
    <t>Hejlskov Sø</t>
  </si>
  <si>
    <t>Hindemaj</t>
  </si>
  <si>
    <t>Hopsø (Genner Bugt)</t>
  </si>
  <si>
    <t>Ketting Nor</t>
  </si>
  <si>
    <t>Kær Vig</t>
  </si>
  <si>
    <t>Lillehav</t>
  </si>
  <si>
    <t>Mjang Dam</t>
  </si>
  <si>
    <t>Mjels Sø</t>
  </si>
  <si>
    <t>Nordborg Sø</t>
  </si>
  <si>
    <t>Oldenor</t>
  </si>
  <si>
    <t>Pamhule Sø</t>
  </si>
  <si>
    <t>Rands Fjord</t>
  </si>
  <si>
    <t>Sandbjerg Mølledam</t>
  </si>
  <si>
    <t>Skær Sø</t>
  </si>
  <si>
    <t>Slivsø</t>
  </si>
  <si>
    <t>Solkær Enge</t>
  </si>
  <si>
    <t>Stallerup Sø</t>
  </si>
  <si>
    <t>Stevning Dam</t>
  </si>
  <si>
    <t>Søndermose</t>
  </si>
  <si>
    <t>Varnæs Skovsø</t>
  </si>
  <si>
    <t>Vedbøl Sø</t>
  </si>
  <si>
    <t>Vælddam</t>
  </si>
  <si>
    <t>Bøjden Nor, sydlige del</t>
  </si>
  <si>
    <t>Flægen v. Eskør Inddæmning</t>
  </si>
  <si>
    <t>Føns Vang</t>
  </si>
  <si>
    <t>Nordby Sø</t>
  </si>
  <si>
    <t>Sdr. Søby Sø</t>
  </si>
  <si>
    <t>Strandsø på Svinø</t>
  </si>
  <si>
    <t>Søholm Sø</t>
  </si>
  <si>
    <t>Sønderby Sø</t>
  </si>
  <si>
    <t>Vestermose på Bågø Syd bassin</t>
  </si>
  <si>
    <t>Vestersjø, Lyø</t>
  </si>
  <si>
    <t>Vitsø Nor</t>
  </si>
  <si>
    <t>Wedellsborg Hoved</t>
  </si>
  <si>
    <t>Arreskov Sø</t>
  </si>
  <si>
    <t>Brahetrolleborg Slotssø</t>
  </si>
  <si>
    <t>Brændegård Sø</t>
  </si>
  <si>
    <t>Dallund Sø</t>
  </si>
  <si>
    <t>Fjellerup Sø</t>
  </si>
  <si>
    <t>Langesø</t>
  </si>
  <si>
    <t>Nr. Søby Sø</t>
  </si>
  <si>
    <t>Nørresø</t>
  </si>
  <si>
    <t>Ringe Sø</t>
  </si>
  <si>
    <t>Sortesø</t>
  </si>
  <si>
    <t>Store Øresø</t>
  </si>
  <si>
    <t>Søbo Sø</t>
  </si>
  <si>
    <t>Botofte Skovmose</t>
  </si>
  <si>
    <t>Gammelmølle Sø</t>
  </si>
  <si>
    <t>Hjulby Sø</t>
  </si>
  <si>
    <t>Keldsnor</t>
  </si>
  <si>
    <t>Kobbermose</t>
  </si>
  <si>
    <t>Stengade Sø Ø-bassin</t>
  </si>
  <si>
    <t>Sædballe Fredmose Ø-bassin</t>
  </si>
  <si>
    <t>Vomme Sø</t>
  </si>
  <si>
    <t>Østerø Sø</t>
  </si>
  <si>
    <t>Gudme Sø</t>
  </si>
  <si>
    <t>Holmdrup Mose</t>
  </si>
  <si>
    <t>Hovedsø, Avernakø</t>
  </si>
  <si>
    <t>Hvidkilde Sø</t>
  </si>
  <si>
    <t>Klisenor</t>
  </si>
  <si>
    <t>Nakkebølle Inddæmning</t>
  </si>
  <si>
    <t>Nørreballe Nor</t>
  </si>
  <si>
    <t>Ollerup Sø</t>
  </si>
  <si>
    <t>Skanodde Sø, Avernakø</t>
  </si>
  <si>
    <t>Sundet, Fåborg</t>
  </si>
  <si>
    <t>Sørup Sø</t>
  </si>
  <si>
    <t>Tranekær Borgsø</t>
  </si>
  <si>
    <t>Valdemar Slot</t>
  </si>
  <si>
    <t>Arup Vejle</t>
  </si>
  <si>
    <t>Bjørnkær</t>
  </si>
  <si>
    <t>Borbjerg Møllesø</t>
  </si>
  <si>
    <t>Bredmose Fjends</t>
  </si>
  <si>
    <t>Brokholm Sø</t>
  </si>
  <si>
    <t>Bølling Sø</t>
  </si>
  <si>
    <t>Doverkil</t>
  </si>
  <si>
    <t>Ferring Sø</t>
  </si>
  <si>
    <t>Flade Sø</t>
  </si>
  <si>
    <t>Flyndersø nordlige del</t>
  </si>
  <si>
    <t>Flyndersø sydlige del</t>
  </si>
  <si>
    <t>Fussing Sø</t>
  </si>
  <si>
    <t>Førby Sø</t>
  </si>
  <si>
    <t>Glenstrup Sø</t>
  </si>
  <si>
    <t>Glombak</t>
  </si>
  <si>
    <t>Grynderup Sø</t>
  </si>
  <si>
    <t>Hauge Sø</t>
  </si>
  <si>
    <t>Helle Sø</t>
  </si>
  <si>
    <t>Hjerk Nor</t>
  </si>
  <si>
    <t>Holmgård Sø</t>
  </si>
  <si>
    <t>Horn Sø</t>
  </si>
  <si>
    <t>Hygum Nor</t>
  </si>
  <si>
    <t>Hærup Sø</t>
  </si>
  <si>
    <t>Jølby Nor</t>
  </si>
  <si>
    <t>Kallerup Kær</t>
  </si>
  <si>
    <t>Kilen</t>
  </si>
  <si>
    <t>Klejtrup Sø</t>
  </si>
  <si>
    <t>Klokkerholm Møllesø</t>
  </si>
  <si>
    <t>Kås Sø</t>
  </si>
  <si>
    <t>Legind Sø</t>
  </si>
  <si>
    <t>Lemvig Sø</t>
  </si>
  <si>
    <t>Louns Sø</t>
  </si>
  <si>
    <t>Lund Fjord</t>
  </si>
  <si>
    <t>Lønnerup Fjord</t>
  </si>
  <si>
    <t>Mellemvese</t>
  </si>
  <si>
    <t>Mollerup Sø</t>
  </si>
  <si>
    <t>Movsø</t>
  </si>
  <si>
    <t>Navn Sø</t>
  </si>
  <si>
    <t>Nipgård Sø</t>
  </si>
  <si>
    <t>Noret</t>
  </si>
  <si>
    <t>Nørhå Sø</t>
  </si>
  <si>
    <t>Nørremose Sø</t>
  </si>
  <si>
    <t>Nørrevese</t>
  </si>
  <si>
    <t>Ove Sø</t>
  </si>
  <si>
    <t>Rettrupkær Sø</t>
  </si>
  <si>
    <t>Rodenbjerg Sø</t>
  </si>
  <si>
    <t>Rødsø</t>
  </si>
  <si>
    <t>Selbjerg Vejle</t>
  </si>
  <si>
    <t>Sjørup Sø</t>
  </si>
  <si>
    <t>Skalle Sø</t>
  </si>
  <si>
    <t>Smalby Sø, vest</t>
  </si>
  <si>
    <t>Smalby Sø, øst</t>
  </si>
  <si>
    <t>Smedshave vese</t>
  </si>
  <si>
    <t>Spøttrup Sø</t>
  </si>
  <si>
    <t>Stubbergård Sø</t>
  </si>
  <si>
    <t>Suldrup Sø</t>
  </si>
  <si>
    <t>Sundby Sø</t>
  </si>
  <si>
    <t>Sø vest for Arup Vejle</t>
  </si>
  <si>
    <t>Sønder Lem Vig</t>
  </si>
  <si>
    <t>Søndervese</t>
  </si>
  <si>
    <t>Teglsø</t>
  </si>
  <si>
    <t>Tjele Langsø</t>
  </si>
  <si>
    <t>Tværmose</t>
  </si>
  <si>
    <t>Ulvedybet</t>
  </si>
  <si>
    <t>Vansø</t>
  </si>
  <si>
    <t>Villerslev Mose</t>
  </si>
  <si>
    <t>Vilsted Sø</t>
  </si>
  <si>
    <t>Vullum Sø</t>
  </si>
  <si>
    <t>Ørslevkloster Sø</t>
  </si>
  <si>
    <t>Ørum Sø</t>
  </si>
  <si>
    <t>Østerild Fjord</t>
  </si>
  <si>
    <t>Hobro Vesterfjord</t>
  </si>
  <si>
    <t>Kielstrup Sø</t>
  </si>
  <si>
    <t>Kjellerup sø</t>
  </si>
  <si>
    <t>Byn</t>
  </si>
  <si>
    <t>Gødstrup Sø</t>
  </si>
  <si>
    <t>Holstebro Vandkraftsø</t>
  </si>
  <si>
    <t>Husby Sø</t>
  </si>
  <si>
    <t>Indfjorden</t>
  </si>
  <si>
    <t>Nørre Sø</t>
  </si>
  <si>
    <t>Sunds Sø</t>
  </si>
  <si>
    <t>Søndersund</t>
  </si>
  <si>
    <t>Tang Sø</t>
  </si>
  <si>
    <t>Alling Sø</t>
  </si>
  <si>
    <t>Allinggård Sø</t>
  </si>
  <si>
    <t>Almind Sø</t>
  </si>
  <si>
    <t>Avnsø</t>
  </si>
  <si>
    <t>Birksø/Ry Lillesø</t>
  </si>
  <si>
    <t>Borre Sø</t>
  </si>
  <si>
    <t>Brassø</t>
  </si>
  <si>
    <t>Bredvad Sø</t>
  </si>
  <si>
    <t>Bryrup Langsø</t>
  </si>
  <si>
    <t>Ellesø</t>
  </si>
  <si>
    <t>Engetved Sø</t>
  </si>
  <si>
    <t>Frøsø</t>
  </si>
  <si>
    <t>Grane Langsø</t>
  </si>
  <si>
    <t>Gudensø</t>
  </si>
  <si>
    <t>Hald Sø</t>
  </si>
  <si>
    <t>Halle Sø</t>
  </si>
  <si>
    <t>Hals Sø</t>
  </si>
  <si>
    <t>Hinge Sø</t>
  </si>
  <si>
    <t>Hummel Sø</t>
  </si>
  <si>
    <t>Hund Sø</t>
  </si>
  <si>
    <t>Jenskær</t>
  </si>
  <si>
    <t>Julsø</t>
  </si>
  <si>
    <t>Kalgård Sø</t>
  </si>
  <si>
    <t>Karlsø</t>
  </si>
  <si>
    <t>Knud Sø</t>
  </si>
  <si>
    <t>Kolsø</t>
  </si>
  <si>
    <t>Kongsø</t>
  </si>
  <si>
    <t>Kul Sø</t>
  </si>
  <si>
    <t>Kvind Sø</t>
  </si>
  <si>
    <t>Køge Sø</t>
  </si>
  <si>
    <t>Langå Sø</t>
  </si>
  <si>
    <t>Loldrup Sø</t>
  </si>
  <si>
    <t>Lyngsø</t>
  </si>
  <si>
    <t>Mossø</t>
  </si>
  <si>
    <t>Mørke Mose, nord</t>
  </si>
  <si>
    <t>Mørke Mose, syd</t>
  </si>
  <si>
    <t>Mørksø N f. Salten Lang</t>
  </si>
  <si>
    <t>Naldal Sø</t>
  </si>
  <si>
    <t>Ormstrup Sø</t>
  </si>
  <si>
    <t>Porskjær v. Nim</t>
  </si>
  <si>
    <t>Ravn Sø</t>
  </si>
  <si>
    <t>Ring Sø</t>
  </si>
  <si>
    <t>Rævsø</t>
  </si>
  <si>
    <t>Rødding Sø</t>
  </si>
  <si>
    <t>Salten Langsø</t>
  </si>
  <si>
    <t>Silkeborg Langsø midt</t>
  </si>
  <si>
    <t>Silkeborg Langsø øst</t>
  </si>
  <si>
    <t>Skanderborg Lillesø</t>
  </si>
  <si>
    <t>Skanderborg Sø</t>
  </si>
  <si>
    <t>Slåen Sø</t>
  </si>
  <si>
    <t>Smørmose</t>
  </si>
  <si>
    <t>Sorte Sø</t>
  </si>
  <si>
    <t>Stigsholm Sø</t>
  </si>
  <si>
    <t>Søbygård Sø</t>
  </si>
  <si>
    <t>Tange Sø</t>
  </si>
  <si>
    <t>Thorsø</t>
  </si>
  <si>
    <t>Torup Sø</t>
  </si>
  <si>
    <t>Tranevig</t>
  </si>
  <si>
    <t>Tåning Sø</t>
  </si>
  <si>
    <t>Vedsø, Nonbo</t>
  </si>
  <si>
    <t>Vedsø, Rindsholm</t>
  </si>
  <si>
    <t>Vejlbo Mose</t>
  </si>
  <si>
    <t>Vejlsø</t>
  </si>
  <si>
    <t>Velling Igelsø</t>
  </si>
  <si>
    <t>Veng Sø</t>
  </si>
  <si>
    <t>Vessø</t>
  </si>
  <si>
    <t>Vestbirk Sø</t>
  </si>
  <si>
    <t>Viborg Nørresø</t>
  </si>
  <si>
    <t>Viborg Søndersø</t>
  </si>
  <si>
    <t>Vintmølle Sø</t>
  </si>
  <si>
    <t>Vrold Sø</t>
  </si>
  <si>
    <t>Væng Sø</t>
  </si>
  <si>
    <t>Ørn Sø</t>
  </si>
  <si>
    <t>Bogens Sø</t>
  </si>
  <si>
    <t>Dråby Sø</t>
  </si>
  <si>
    <t>Dystrup Sø</t>
  </si>
  <si>
    <t>Gjesing Mose</t>
  </si>
  <si>
    <t>Løvenholm Langsø</t>
  </si>
  <si>
    <t>Ramten Sø</t>
  </si>
  <si>
    <t>Rugård Nørresø</t>
  </si>
  <si>
    <t>Rugård Søndersø</t>
  </si>
  <si>
    <t>Rugård Østersø</t>
  </si>
  <si>
    <t>Skafø Sø</t>
  </si>
  <si>
    <t>Stubbe Sø</t>
  </si>
  <si>
    <t>Tronholm Sø</t>
  </si>
  <si>
    <t>Ulstrup Langsø</t>
  </si>
  <si>
    <t>Vallum Sø</t>
  </si>
  <si>
    <t>Øje Sø</t>
  </si>
  <si>
    <t>Brabrand Sø</t>
  </si>
  <si>
    <t>Egå Engsø</t>
  </si>
  <si>
    <t>Geding Sø</t>
  </si>
  <si>
    <t>Lading Sø</t>
  </si>
  <si>
    <t>Stilling-Solbjerg Sø</t>
  </si>
  <si>
    <t>Stormose v. Mundelstrup</t>
  </si>
  <si>
    <t>Tillerup Sø</t>
  </si>
  <si>
    <t>Tåstrup Sø</t>
  </si>
  <si>
    <t>Årslev Engsø</t>
  </si>
  <si>
    <t>Ejstrup Sø</t>
  </si>
  <si>
    <t>Ensø</t>
  </si>
  <si>
    <t>Hampen Sø</t>
  </si>
  <si>
    <t>Hastrup Sø</t>
  </si>
  <si>
    <t>Kul Sø, Troldhede</t>
  </si>
  <si>
    <t>Kulsø, Nr. Snede</t>
  </si>
  <si>
    <t>Mellem dyb - Vest Stadil Fjord</t>
  </si>
  <si>
    <t>Mes Sø</t>
  </si>
  <si>
    <t>Neder Sø</t>
  </si>
  <si>
    <t>Nordredyb - Vest Stadil Fjord</t>
  </si>
  <si>
    <t>Nymindestrømmen 1</t>
  </si>
  <si>
    <t>Nymindestrømmen 2</t>
  </si>
  <si>
    <t>Nymindestrømmen 3</t>
  </si>
  <si>
    <t>Nymindestrømmen 5</t>
  </si>
  <si>
    <t>Rørbæk Lillesø</t>
  </si>
  <si>
    <t>Rørbæk Sø</t>
  </si>
  <si>
    <t>Stadil Fjord</t>
  </si>
  <si>
    <t>Svanholm Sø</t>
  </si>
  <si>
    <t>Søby Sø</t>
  </si>
  <si>
    <t>Søbylejet v. 13</t>
  </si>
  <si>
    <t>Søbylejet v. 5</t>
  </si>
  <si>
    <t>Søndredyb - Vest Stadil Fjord</t>
  </si>
  <si>
    <t>Værn Sande</t>
  </si>
  <si>
    <t>Bygholm Sø</t>
  </si>
  <si>
    <t>Dallerup Sø</t>
  </si>
  <si>
    <t>Løgmade</t>
  </si>
  <si>
    <t>Nørrestrand</t>
  </si>
  <si>
    <t>Tebstrup Sø</t>
  </si>
  <si>
    <t>Torp Sø</t>
  </si>
  <si>
    <t>Avnsø v. Svebølle</t>
  </si>
  <si>
    <t>Bliden</t>
  </si>
  <si>
    <t>Brændeløkke Dam</t>
  </si>
  <si>
    <t>Dybesø</t>
  </si>
  <si>
    <t>Dyssemose</t>
  </si>
  <si>
    <t>Etdam</t>
  </si>
  <si>
    <t>Flyndersø</t>
  </si>
  <si>
    <t>Grevens Sø</t>
  </si>
  <si>
    <t>Gudmindrup Mose</t>
  </si>
  <si>
    <t>Højby Sø</t>
  </si>
  <si>
    <t>Madesø</t>
  </si>
  <si>
    <t>Rajemose</t>
  </si>
  <si>
    <t>Saltbæk Vig</t>
  </si>
  <si>
    <t>Skarresø</t>
  </si>
  <si>
    <t>Sø i Rævemose</t>
  </si>
  <si>
    <t>Sø ved Lille Åmose</t>
  </si>
  <si>
    <t>Sømose</t>
  </si>
  <si>
    <t>Tidam</t>
  </si>
  <si>
    <t>Tissø</t>
  </si>
  <si>
    <t>Alsønderup Enge</t>
  </si>
  <si>
    <t>Arresø</t>
  </si>
  <si>
    <t>Avnsø v. Kirke Hvalsø</t>
  </si>
  <si>
    <t>Buesø</t>
  </si>
  <si>
    <t>Buresø</t>
  </si>
  <si>
    <t>Ellinge Sø</t>
  </si>
  <si>
    <t>Eskilsø Rørmose</t>
  </si>
  <si>
    <t>Favrholm Sø</t>
  </si>
  <si>
    <t>Frederiksborg Slotssø</t>
  </si>
  <si>
    <t>Fuglesø, Bognæs</t>
  </si>
  <si>
    <t>Fuglesø, Stenløse</t>
  </si>
  <si>
    <t>Gundsømagle Sø</t>
  </si>
  <si>
    <t>Hakkemose</t>
  </si>
  <si>
    <t>Holløse Bredning</t>
  </si>
  <si>
    <t>Hovvig</t>
  </si>
  <si>
    <t>Knapsø</t>
  </si>
  <si>
    <t>Kornerup Sø</t>
  </si>
  <si>
    <t>Langebjerg Gravsø</t>
  </si>
  <si>
    <t>Lille Kattinge Sø</t>
  </si>
  <si>
    <t>Løjesø</t>
  </si>
  <si>
    <t>Maglesø v. Brorfelde</t>
  </si>
  <si>
    <t>Porsemose</t>
  </si>
  <si>
    <t>Ramsø</t>
  </si>
  <si>
    <t>Selsø Sø</t>
  </si>
  <si>
    <t>Skallemose</t>
  </si>
  <si>
    <t>Skenkelsø Sø</t>
  </si>
  <si>
    <t>Solbjerg Engsø</t>
  </si>
  <si>
    <t>Store Gribsø</t>
  </si>
  <si>
    <t>Store Kattinge Sø</t>
  </si>
  <si>
    <t>Stormosen</t>
  </si>
  <si>
    <t>Strødam Engsø</t>
  </si>
  <si>
    <t>Strølille Gravsø</t>
  </si>
  <si>
    <t>Svogerslev Sø</t>
  </si>
  <si>
    <t>Søndersø</t>
  </si>
  <si>
    <t>Teglgård Sø</t>
  </si>
  <si>
    <t>Torbenfeld Sø</t>
  </si>
  <si>
    <t>Veksømose Sø</t>
  </si>
  <si>
    <t>Bagsværd Sø</t>
  </si>
  <si>
    <t>Bastrup Sø</t>
  </si>
  <si>
    <t>Birkerød Sø</t>
  </si>
  <si>
    <t>Bondedam</t>
  </si>
  <si>
    <t>Bøgeholm Sø</t>
  </si>
  <si>
    <t>Bøllemose</t>
  </si>
  <si>
    <t>Damhus Sø</t>
  </si>
  <si>
    <t>Donse Storedam</t>
  </si>
  <si>
    <t>Emdrup Sø</t>
  </si>
  <si>
    <t>Esrum Sø</t>
  </si>
  <si>
    <t>Farum Sø</t>
  </si>
  <si>
    <t>Furesø</t>
  </si>
  <si>
    <t>Gentofte Sø</t>
  </si>
  <si>
    <t>Gurre Sø</t>
  </si>
  <si>
    <t>Hornbæk Sø</t>
  </si>
  <si>
    <t>Hørsholm Slotssø</t>
  </si>
  <si>
    <t>Klaresø</t>
  </si>
  <si>
    <t>Kobberdam</t>
  </si>
  <si>
    <t>Lillesø</t>
  </si>
  <si>
    <t>Lyngby Sø</t>
  </si>
  <si>
    <t>Løgsø</t>
  </si>
  <si>
    <t>Sankt Jørgens Sø Nord</t>
  </si>
  <si>
    <t>Sankt Jørgens Sø Syd</t>
  </si>
  <si>
    <t>Sjælsø</t>
  </si>
  <si>
    <t>Skåningedam</t>
  </si>
  <si>
    <t>Sortedams Sø Nord</t>
  </si>
  <si>
    <t>St. Hulsø</t>
  </si>
  <si>
    <t>Store Stubbesø</t>
  </si>
  <si>
    <t>Søllerød Sø</t>
  </si>
  <si>
    <t>Utterslev Mose</t>
  </si>
  <si>
    <t>Vejlesø</t>
  </si>
  <si>
    <t>Birkedam</t>
  </si>
  <si>
    <t>Borup Sø</t>
  </si>
  <si>
    <t>Dalby Sø</t>
  </si>
  <si>
    <t>Ejlemade Sø</t>
  </si>
  <si>
    <t>Flintesø</t>
  </si>
  <si>
    <t>Fæstningskanalen midt</t>
  </si>
  <si>
    <t>Fæstningskanalen nord</t>
  </si>
  <si>
    <t>Fæstningskanalen syd</t>
  </si>
  <si>
    <t>Gjorslev Møllesø</t>
  </si>
  <si>
    <t>Grønjordssø</t>
  </si>
  <si>
    <t>Hejresø</t>
  </si>
  <si>
    <t>Holmesø</t>
  </si>
  <si>
    <t>Jægersø</t>
  </si>
  <si>
    <t>Karlstrup Sø</t>
  </si>
  <si>
    <t>Kimmerslev Sø</t>
  </si>
  <si>
    <t>Lille Vejlesø</t>
  </si>
  <si>
    <t>Maglebæk Sø</t>
  </si>
  <si>
    <t>Nymølle Sø S</t>
  </si>
  <si>
    <t>Ringebæk Sø</t>
  </si>
  <si>
    <t>Stubbesø</t>
  </si>
  <si>
    <t>Tueholm Sø</t>
  </si>
  <si>
    <t>Ulse Sø</t>
  </si>
  <si>
    <t>Vallensbæk Sø</t>
  </si>
  <si>
    <t>Bavelse Sø</t>
  </si>
  <si>
    <t>Blødemade Sø</t>
  </si>
  <si>
    <t>Bonderup Mose</t>
  </si>
  <si>
    <t>Borremosen</t>
  </si>
  <si>
    <t>Bromme Lillesø</t>
  </si>
  <si>
    <t>Bromme Maglesø</t>
  </si>
  <si>
    <t>Engsø v. Jystrup</t>
  </si>
  <si>
    <t>Fladet</t>
  </si>
  <si>
    <t>Flasken</t>
  </si>
  <si>
    <t>Gisselfeld Sø</t>
  </si>
  <si>
    <t>Glumsø Sø</t>
  </si>
  <si>
    <t>Gyrstinge Sø</t>
  </si>
  <si>
    <t>Gødstrup Engsø</t>
  </si>
  <si>
    <t>Gørlev Sø</t>
  </si>
  <si>
    <t>Haraldsted Langsø</t>
  </si>
  <si>
    <t>Haraldsted Lillesø</t>
  </si>
  <si>
    <t>Hejrede Sø</t>
  </si>
  <si>
    <t>Hvidsø</t>
  </si>
  <si>
    <t>Jystrup Sø</t>
  </si>
  <si>
    <t>Kongskilde Møllesø</t>
  </si>
  <si>
    <t>Korsgård Sø</t>
  </si>
  <si>
    <t>Langedam v. GisselfeldN</t>
  </si>
  <si>
    <t>Lejsø</t>
  </si>
  <si>
    <t>Magleby Lung</t>
  </si>
  <si>
    <t>Maribo Søndersø</t>
  </si>
  <si>
    <t>Mortenstrup Sø</t>
  </si>
  <si>
    <t>Møllesø, Falster</t>
  </si>
  <si>
    <t>Nakskov Indrefjord</t>
  </si>
  <si>
    <t>Nielstrup Sø v. Bregentved</t>
  </si>
  <si>
    <t>Nysø v. Slagelse</t>
  </si>
  <si>
    <t>Nørremose</t>
  </si>
  <si>
    <t>Nørresø v. Maribo</t>
  </si>
  <si>
    <t>Omø Sø</t>
  </si>
  <si>
    <t>Pedersborg Sø</t>
  </si>
  <si>
    <t>Rosengård sø</t>
  </si>
  <si>
    <t>Røgbølle Sø</t>
  </si>
  <si>
    <t>Sivdam</t>
  </si>
  <si>
    <t>Skage Sø</t>
  </si>
  <si>
    <t>Skjoldnæsholm Gårdsø</t>
  </si>
  <si>
    <t>Skudeløbet</t>
  </si>
  <si>
    <t>Sorø Sø</t>
  </si>
  <si>
    <t>Strandby Sø</t>
  </si>
  <si>
    <t>Svenstrup Lergrav</t>
  </si>
  <si>
    <t>Sø N. for Nakskov</t>
  </si>
  <si>
    <t>Sø v. Døjringe</t>
  </si>
  <si>
    <t>Tårnholm Sø</t>
  </si>
  <si>
    <t>Søgård Sø v. Herlufmagle</t>
  </si>
  <si>
    <t>Sørup Sø v. Vetterslev</t>
  </si>
  <si>
    <t>Søtorup Sø</t>
  </si>
  <si>
    <t>Tuel Sø</t>
  </si>
  <si>
    <t>Tystrup Sø</t>
  </si>
  <si>
    <t>Ulvsmose</t>
  </si>
  <si>
    <t>Valsølille Sø</t>
  </si>
  <si>
    <t>Vedde Sø</t>
  </si>
  <si>
    <t>Vedsø vest for Sorø</t>
  </si>
  <si>
    <t>Vesterborg Sø</t>
  </si>
  <si>
    <t>Virket Sø</t>
  </si>
  <si>
    <t>Aborresø</t>
  </si>
  <si>
    <t>Busemarke Mose</t>
  </si>
  <si>
    <t>Even</t>
  </si>
  <si>
    <t>Hunosø</t>
  </si>
  <si>
    <t>Liselund Søer 5 (Skriversøen)</t>
  </si>
  <si>
    <t>Snesere Sø</t>
  </si>
  <si>
    <t>Stengård Sø</t>
  </si>
  <si>
    <t>Store Geddesø</t>
  </si>
  <si>
    <t>Strandholm Sø</t>
  </si>
  <si>
    <t>Sø N. for Stege</t>
  </si>
  <si>
    <t>Ugeldige-Lekkende Sø</t>
  </si>
  <si>
    <t>Bastemose</t>
  </si>
  <si>
    <t>Dammemose</t>
  </si>
  <si>
    <t>Hammersø</t>
  </si>
  <si>
    <t>Hundsemyre</t>
  </si>
  <si>
    <t>Kaolingraven</t>
  </si>
  <si>
    <t>Snorrebakke Sø</t>
  </si>
  <si>
    <t>Spællinge Mose</t>
  </si>
  <si>
    <t>Sø ved Udkær</t>
  </si>
  <si>
    <t>Ølene</t>
  </si>
  <si>
    <t>Åremyre</t>
  </si>
  <si>
    <t>Hostrup Sø</t>
  </si>
  <si>
    <t>Kruså Møllesø</t>
  </si>
  <si>
    <t>Lille Søgård Sø</t>
  </si>
  <si>
    <t>Råstofsø NØ for Rødekro (G36)</t>
  </si>
  <si>
    <t>Råstofsø NØ for Rødekro 2</t>
  </si>
  <si>
    <t>Store Søgård Sø</t>
  </si>
  <si>
    <t>Grubevande</t>
  </si>
  <si>
    <t>Silkeborg Langsø vest</t>
  </si>
  <si>
    <t>Søens navn =</t>
  </si>
  <si>
    <r>
      <t>N</t>
    </r>
    <r>
      <rPr>
        <vertAlign val="subscript"/>
        <sz val="11"/>
        <color theme="1"/>
        <rFont val="Calibri"/>
        <family val="2"/>
        <scheme val="minor"/>
      </rPr>
      <t>ret</t>
    </r>
    <r>
      <rPr>
        <sz val="11"/>
        <color theme="1"/>
        <rFont val="Calibri"/>
        <family val="2"/>
        <scheme val="minor"/>
      </rPr>
      <t>(%) =</t>
    </r>
  </si>
  <si>
    <t>Opholdstid (år)</t>
  </si>
  <si>
    <r>
      <t>P</t>
    </r>
    <r>
      <rPr>
        <vertAlign val="subscript"/>
        <sz val="11"/>
        <color theme="1"/>
        <rFont val="Calibri"/>
        <family val="2"/>
        <scheme val="minor"/>
      </rPr>
      <t>ret</t>
    </r>
    <r>
      <rPr>
        <sz val="11"/>
        <color theme="1"/>
        <rFont val="Calibri"/>
        <family val="2"/>
        <scheme val="minor"/>
      </rPr>
      <t>(%) =</t>
    </r>
  </si>
  <si>
    <t>Årlig (%) kvælstofretention</t>
  </si>
  <si>
    <t>Årlig (%) fosforretention</t>
  </si>
  <si>
    <r>
      <t>T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 xml:space="preserve"> =</t>
    </r>
  </si>
  <si>
    <t>Nedstrøms sø</t>
  </si>
  <si>
    <t>Vådområdet</t>
  </si>
  <si>
    <t>N-retention =</t>
  </si>
  <si>
    <t xml:space="preserve">P-frigivelse = </t>
  </si>
  <si>
    <t>Korr. N-retention =</t>
  </si>
  <si>
    <t xml:space="preserve">Korr. P-frigivelse = </t>
  </si>
  <si>
    <t xml:space="preserve"> </t>
  </si>
  <si>
    <t>DK ID =</t>
  </si>
  <si>
    <t>Hovedvandopland</t>
  </si>
  <si>
    <t>MåltOpland</t>
  </si>
  <si>
    <t>Id</t>
  </si>
  <si>
    <t>Typologi</t>
  </si>
  <si>
    <t>Lav_Dyb</t>
  </si>
  <si>
    <t>Ja</t>
  </si>
  <si>
    <t>Nej</t>
  </si>
  <si>
    <t>Manuel beregning</t>
  </si>
  <si>
    <r>
      <t>N-retention før sø (kg N år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)</t>
    </r>
  </si>
  <si>
    <r>
      <t>P-frigivelse før sø (kg P år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)</t>
    </r>
  </si>
  <si>
    <r>
      <t>N-retention efter sø  (kg N år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)</t>
    </r>
  </si>
  <si>
    <r>
      <t>P-frigivelse efter sø  (kg P år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)</t>
    </r>
  </si>
  <si>
    <t>Vandområdenavn</t>
  </si>
  <si>
    <t>NP-vekselkurs (ton N pr. ton P)</t>
  </si>
  <si>
    <t>Aborg Minde Nor</t>
  </si>
  <si>
    <t>Als Fjord</t>
  </si>
  <si>
    <t>Als Sund</t>
  </si>
  <si>
    <t>Anholt</t>
  </si>
  <si>
    <t>Augustenborg Fjord</t>
  </si>
  <si>
    <t>Avnø Fjord</t>
  </si>
  <si>
    <t>Avnø Vig</t>
  </si>
  <si>
    <t>Basnæs Nor</t>
  </si>
  <si>
    <t>Bjørnholms Bugt, Riisgårde Bredning, Skive Fjord og Lovns Bredning</t>
  </si>
  <si>
    <t>Bredningen</t>
  </si>
  <si>
    <t>Det sydfynske Øhav</t>
  </si>
  <si>
    <t>Djursland Øst</t>
  </si>
  <si>
    <t>Dybsø Fjord</t>
  </si>
  <si>
    <t>Ebeltoft Vig</t>
  </si>
  <si>
    <t>Fakse Bugt</t>
  </si>
  <si>
    <t>Femerbælt</t>
  </si>
  <si>
    <t>Flensborg Fjord, indre</t>
  </si>
  <si>
    <t>Flensborg Fjord, ydre</t>
  </si>
  <si>
    <t>Fåborg Fjord</t>
  </si>
  <si>
    <t>Gamborg Fjord</t>
  </si>
  <si>
    <t>Genner Bugt</t>
  </si>
  <si>
    <t>Grønsund</t>
  </si>
  <si>
    <t>Grådyb</t>
  </si>
  <si>
    <t>Guldborgsund</t>
  </si>
  <si>
    <t>Haderslev Fjord</t>
  </si>
  <si>
    <t>Halkær Bredning</t>
  </si>
  <si>
    <t>Hejlsminde Nor</t>
  </si>
  <si>
    <t>Helnæs Bugt</t>
  </si>
  <si>
    <t>Hevring Bugt</t>
  </si>
  <si>
    <t>Hjarbæk Fjord</t>
  </si>
  <si>
    <t>Hjelm Bugt</t>
  </si>
  <si>
    <t>Holckenhavn Fjord</t>
  </si>
  <si>
    <t>Holsteinborg Nor</t>
  </si>
  <si>
    <t>Horsens Fjord, indre</t>
  </si>
  <si>
    <t>Horsens Fjord, ydre</t>
  </si>
  <si>
    <t>Isefjord, indre</t>
  </si>
  <si>
    <t>Isefjord, ydre</t>
  </si>
  <si>
    <t>Jammerland Bugt og Musholm Bugt</t>
  </si>
  <si>
    <t>Juvre Dyb</t>
  </si>
  <si>
    <t>Kalundborg Fjord</t>
  </si>
  <si>
    <t>Kalø Vig</t>
  </si>
  <si>
    <t>Karrebæk Fjord</t>
  </si>
  <si>
    <t>Kattegat, Læsø</t>
  </si>
  <si>
    <t>Kattegat, Nordsjælland</t>
  </si>
  <si>
    <t>Kattegat, Nordsjælland &gt;20 m</t>
  </si>
  <si>
    <t>Kattegat, Aalborg Bugt</t>
  </si>
  <si>
    <t>Kerteminde Fjord</t>
  </si>
  <si>
    <t>Kertinge Nor</t>
  </si>
  <si>
    <t>Kløven</t>
  </si>
  <si>
    <t>Knebel Vig</t>
  </si>
  <si>
    <t>Knudedyb</t>
  </si>
  <si>
    <t>Kolding Fjord, indre</t>
  </si>
  <si>
    <t>Kolding Fjord, ydre</t>
  </si>
  <si>
    <t>Korsør Nor</t>
  </si>
  <si>
    <t>Køge Bugt</t>
  </si>
  <si>
    <t>Kås Bredning og Venø Bugt</t>
  </si>
  <si>
    <t>Langelandssund</t>
  </si>
  <si>
    <t>Lillebælt, Bredningen</t>
  </si>
  <si>
    <t>Lillebælt, Snævringen</t>
  </si>
  <si>
    <t>Lillebælt, syd</t>
  </si>
  <si>
    <t>Lillestrand</t>
  </si>
  <si>
    <t>Lindelse Nor</t>
  </si>
  <si>
    <t>Lister Dyb</t>
  </si>
  <si>
    <t>Lunkebugten</t>
  </si>
  <si>
    <t>Løgstør Bredning</t>
  </si>
  <si>
    <t>Mariager Fjord, indre</t>
  </si>
  <si>
    <t>Mariager Fjord, ydre</t>
  </si>
  <si>
    <t>Nakskov Fjord</t>
  </si>
  <si>
    <t>Nibe Bredning og Langerak</t>
  </si>
  <si>
    <t>Nissum Bredning</t>
  </si>
  <si>
    <t>Nissum Fjord, Felsted Kog</t>
  </si>
  <si>
    <t>Nissum Fjord, mellem</t>
  </si>
  <si>
    <t>Nissum Fjord, ydre</t>
  </si>
  <si>
    <t>Nordlige Kattegat, Ålbæk Bugt</t>
  </si>
  <si>
    <t>Nordlige Lillebælt</t>
  </si>
  <si>
    <t>Nordlige Øresund</t>
  </si>
  <si>
    <t>Norsminde Fjord</t>
  </si>
  <si>
    <t>Nyborg Fjord</t>
  </si>
  <si>
    <t>Nybøl Nor</t>
  </si>
  <si>
    <t>Nærå Strand</t>
  </si>
  <si>
    <t>Odense Fjord, Seden Strand</t>
  </si>
  <si>
    <t>Odense Fjord, ydre</t>
  </si>
  <si>
    <t>Præstø Fjord</t>
  </si>
  <si>
    <t>Randers Fjord, indre</t>
  </si>
  <si>
    <t>Randers Fjord, ydre</t>
  </si>
  <si>
    <t>Ringkøbing Fjord</t>
  </si>
  <si>
    <t>Roskilde Fjord, indre</t>
  </si>
  <si>
    <t>Roskilde Fjord, ydre</t>
  </si>
  <si>
    <t>Rødsand og Bredningen</t>
  </si>
  <si>
    <t>Sejerø Bugt</t>
  </si>
  <si>
    <t>Skagerrak</t>
  </si>
  <si>
    <t>Skælskør Fjord og Nor</t>
  </si>
  <si>
    <t>Smålandsfarvandet, syd</t>
  </si>
  <si>
    <t>Smålandsfarvandet, åbne del</t>
  </si>
  <si>
    <t>Stavns Fjord</t>
  </si>
  <si>
    <t>Stege Bugt</t>
  </si>
  <si>
    <t>Stege Nor</t>
  </si>
  <si>
    <t>Storebælt NV</t>
  </si>
  <si>
    <t>Storebælt, SV</t>
  </si>
  <si>
    <t>Thisted Bredning</t>
  </si>
  <si>
    <t>Vejle Fjord, indre</t>
  </si>
  <si>
    <t>Vejle Fjord, ydre</t>
  </si>
  <si>
    <t>Vesterhavet, nord</t>
  </si>
  <si>
    <t>Vesterhavet, syd</t>
  </si>
  <si>
    <t>Østersøen, Bornholm</t>
  </si>
  <si>
    <t>Østersøen, Christiansø</t>
  </si>
  <si>
    <t>Åbenrå Fjord</t>
  </si>
  <si>
    <t>Århus Bugt og Begtrup Vig</t>
  </si>
  <si>
    <t>Århus Bugt syd, Samsø og Nordlige Bælthav</t>
  </si>
  <si>
    <t>Projektnavn =</t>
  </si>
  <si>
    <t>Vekselkurs</t>
  </si>
  <si>
    <t>Rulleliste</t>
  </si>
  <si>
    <t>Vekselkurs =</t>
  </si>
  <si>
    <t>Fosforafværge</t>
  </si>
  <si>
    <t>Ved resultat under 70 % kræves afværge</t>
  </si>
  <si>
    <t>Vekselkurs fra rulleliste</t>
  </si>
  <si>
    <t>Fosforrisikovurdering =</t>
  </si>
  <si>
    <t>Delvandopland =</t>
  </si>
  <si>
    <t>Kvælstof (kg)</t>
  </si>
  <si>
    <t>Fosfor (kg)</t>
  </si>
  <si>
    <t>Tilbageværende N-effekt (%) =</t>
  </si>
  <si>
    <t>P-reduktionsbehov =</t>
  </si>
  <si>
    <t>Aggersvold Enghave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</si>
</sst>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E1E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1" xfId="0" applyFont="1" applyFill="1" applyBorder="1"/>
    <xf numFmtId="2" fontId="1" fillId="2" borderId="1" xfId="0" applyNumberFormat="1" applyFont="1" applyFill="1" applyBorder="1"/>
    <xf numFmtId="0" fontId="1" fillId="2" borderId="2" xfId="0" applyFont="1" applyFill="1" applyBorder="1"/>
    <xf numFmtId="2" fontId="0" fillId="0" borderId="0" xfId="0" applyNumberFormat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4" borderId="0" xfId="0" applyFill="1" applyAlignment="1">
      <alignment horizontal="center"/>
    </xf>
    <xf numFmtId="0" fontId="0" fillId="3" borderId="0" xfId="0" applyFill="1" applyAlignment="1">
      <alignment vertical="center"/>
    </xf>
    <xf numFmtId="0" fontId="0" fillId="5" borderId="0" xfId="0" applyFill="1" applyAlignment="1">
      <alignment vertical="center"/>
    </xf>
    <xf numFmtId="164" fontId="0" fillId="2" borderId="0" xfId="0" applyNumberFormat="1" applyFill="1" applyAlignment="1">
      <alignment vertical="center"/>
    </xf>
    <xf numFmtId="0" fontId="6" fillId="3" borderId="0" xfId="0" applyFont="1" applyFill="1" applyAlignment="1">
      <alignment vertical="center"/>
    </xf>
    <xf numFmtId="0" fontId="5" fillId="4" borderId="0" xfId="0" applyFont="1" applyFill="1"/>
    <xf numFmtId="0" fontId="1" fillId="2" borderId="3" xfId="0" applyFont="1" applyFill="1" applyBorder="1"/>
    <xf numFmtId="49" fontId="0" fillId="3" borderId="0" xfId="0" applyNumberFormat="1" applyFill="1" applyAlignment="1">
      <alignment horizontal="center"/>
    </xf>
    <xf numFmtId="1" fontId="0" fillId="2" borderId="0" xfId="0" applyNumberFormat="1" applyFill="1" applyAlignment="1">
      <alignment vertical="center"/>
    </xf>
    <xf numFmtId="0" fontId="0" fillId="4" borderId="0" xfId="0" applyFill="1" applyAlignment="1">
      <alignment vertical="center"/>
    </xf>
    <xf numFmtId="165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2" fontId="0" fillId="6" borderId="0" xfId="0" applyNumberFormat="1" applyFill="1" applyAlignment="1">
      <alignment vertical="center"/>
    </xf>
    <xf numFmtId="0" fontId="0" fillId="6" borderId="0" xfId="0" applyFill="1" applyAlignment="1">
      <alignment vertical="center"/>
    </xf>
    <xf numFmtId="164" fontId="0" fillId="5" borderId="0" xfId="0" applyNumberFormat="1" applyFill="1" applyAlignment="1">
      <alignment vertical="center"/>
    </xf>
    <xf numFmtId="1" fontId="0" fillId="5" borderId="0" xfId="0" applyNumberFormat="1" applyFill="1" applyAlignment="1">
      <alignment vertical="center"/>
    </xf>
    <xf numFmtId="1" fontId="0" fillId="0" borderId="0" xfId="0" applyNumberFormat="1" applyAlignment="1">
      <alignment vertical="center"/>
    </xf>
    <xf numFmtId="49" fontId="0" fillId="4" borderId="0" xfId="0" applyNumberFormat="1" applyFill="1" applyAlignment="1">
      <alignment horizontal="center" vertical="center"/>
    </xf>
    <xf numFmtId="0" fontId="0" fillId="0" borderId="0" xfId="0" applyAlignment="1">
      <alignment vertical="center"/>
    </xf>
    <xf numFmtId="165" fontId="0" fillId="6" borderId="0" xfId="0" applyNumberFormat="1" applyFill="1" applyAlignment="1">
      <alignment vertical="center"/>
    </xf>
    <xf numFmtId="49" fontId="0" fillId="3" borderId="0" xfId="0" applyNumberFormat="1" applyFill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165" fontId="0" fillId="0" borderId="0" xfId="0" applyNumberFormat="1"/>
    <xf numFmtId="0" fontId="0" fillId="8" borderId="7" xfId="0" applyFill="1" applyBorder="1"/>
    <xf numFmtId="0" fontId="0" fillId="7" borderId="7" xfId="0" applyFill="1" applyBorder="1" applyAlignment="1">
      <alignment horizontal="right"/>
    </xf>
    <xf numFmtId="164" fontId="0" fillId="8" borderId="7" xfId="0" applyNumberFormat="1" applyFill="1" applyBorder="1"/>
    <xf numFmtId="0" fontId="0" fillId="9" borderId="0" xfId="0" applyFill="1" applyAlignment="1">
      <alignment vertical="center"/>
    </xf>
    <xf numFmtId="0" fontId="0" fillId="9" borderId="0" xfId="0" applyFill="1"/>
    <xf numFmtId="49" fontId="0" fillId="9" borderId="0" xfId="0" applyNumberFormat="1" applyFill="1" applyAlignment="1">
      <alignment horizontal="center" vertical="center"/>
    </xf>
    <xf numFmtId="49" fontId="0" fillId="9" borderId="0" xfId="0" applyNumberFormat="1" applyFill="1" applyAlignment="1">
      <alignment horizontal="center"/>
    </xf>
    <xf numFmtId="0" fontId="0" fillId="7" borderId="0" xfId="0" applyFill="1" applyAlignment="1">
      <alignment horizontal="right"/>
    </xf>
    <xf numFmtId="0" fontId="0" fillId="9" borderId="0" xfId="0" applyFill="1" applyAlignment="1">
      <alignment horizontal="right"/>
    </xf>
    <xf numFmtId="164" fontId="0" fillId="2" borderId="0" xfId="0" applyNumberFormat="1" applyFill="1" applyAlignment="1">
      <alignment horizontal="right"/>
    </xf>
    <xf numFmtId="0" fontId="4" fillId="4" borderId="0" xfId="0" applyFont="1" applyFill="1" applyAlignment="1">
      <alignment horizontal="left"/>
    </xf>
    <xf numFmtId="0" fontId="4" fillId="9" borderId="0" xfId="0" applyFont="1" applyFill="1" applyAlignment="1">
      <alignment horizontal="left"/>
    </xf>
    <xf numFmtId="0" fontId="0" fillId="5" borderId="0" xfId="0" applyFill="1" applyAlignment="1">
      <alignment horizontal="center"/>
    </xf>
    <xf numFmtId="0" fontId="4" fillId="3" borderId="0" xfId="0" applyFont="1" applyFill="1" applyAlignment="1">
      <alignment horizontal="left"/>
    </xf>
    <xf numFmtId="0" fontId="4" fillId="4" borderId="0" xfId="0" applyFont="1" applyFill="1" applyAlignment="1">
      <alignment horizont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auto="1"/>
      </font>
      <fill>
        <patternFill>
          <bgColor theme="5" tint="0.59996337778862885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colors>
    <mruColors>
      <color rgb="FFE3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22</xdr:col>
      <xdr:colOff>0</xdr:colOff>
      <xdr:row>27</xdr:row>
      <xdr:rowOff>0</xdr:rowOff>
    </xdr:to>
    <xdr:sp macro="" textlink="">
      <xdr:nvSpPr>
        <xdr:cNvPr id="2" name="Tekstfelt 1" descr="Decorative" title="Decorativ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09600" y="182880"/>
          <a:ext cx="12801600" cy="475488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endParaRPr lang="da-DK" sz="1100" b="1"/>
        </a:p>
        <a:p>
          <a:pPr algn="r"/>
          <a:endParaRPr lang="da-DK" sz="1100" b="1"/>
        </a:p>
        <a:p>
          <a:pPr algn="r"/>
          <a:endParaRPr lang="da-DK" sz="1100" b="1"/>
        </a:p>
        <a:p>
          <a:pPr algn="r"/>
          <a:endParaRPr lang="da-DK" sz="1100" b="1"/>
        </a:p>
        <a:p>
          <a:pPr algn="r"/>
          <a:r>
            <a:rPr lang="da-DK" sz="1100" b="1"/>
            <a:t>Vers. marts</a:t>
          </a:r>
          <a:r>
            <a:rPr lang="da-DK" sz="1100" b="1" baseline="0"/>
            <a:t> 2022</a:t>
          </a:r>
          <a:endParaRPr lang="da-DK" sz="1100" b="1"/>
        </a:p>
        <a:p>
          <a:endParaRPr lang="da-DK" sz="1100" b="1"/>
        </a:p>
        <a:p>
          <a:r>
            <a:rPr lang="da-DK" sz="1100" b="1"/>
            <a:t>Beskrivelse</a:t>
          </a:r>
        </a:p>
        <a:p>
          <a:r>
            <a:rPr lang="da-DK" sz="1100"/>
            <a:t>I</a:t>
          </a:r>
          <a:r>
            <a:rPr lang="da-DK" sz="1100" baseline="0"/>
            <a:t> 2022 går MST over til en ny forvaltningspraksis for fosforrisikovurdering, hvorved P-afskæringskriteriet bortfalder. Den nye vurdering foretages konkret på det enkelte projekt, samtidig med, at der tages højde for fosforfølsomheden i den marine recipient i form af en NP-vekselkurs.</a:t>
          </a:r>
        </a:p>
        <a:p>
          <a:endParaRPr lang="da-DK" sz="1100" baseline="0"/>
        </a:p>
        <a:p>
          <a:r>
            <a:rPr lang="da-DK" sz="1100" b="1" baseline="0"/>
            <a:t>Baggrund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NP-vekselkursen er</a:t>
          </a: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beregnet</a:t>
          </a: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på baggrund af data fra det marine modelprojekt, som danner grundlag for den marine del af Vandområdeplanerne (2021-2027). For hvert delvandopland er beregnet, hvor meget kvælstofmålbelastningen ændres som funktion af ændret fosforbelastningen. På baggrund heraf kan beregnes en vandområdespecifik NP-vekselkurs eller P-følsomhed, som angiver, hvor meget en given mængde kvælstof svarer til i fosforækvivalenter og omvendt. NP-vekselkursen kan anvendes til at vurdere, om et projekt - givet den i projektet beregnede N-effekt og potentielle, midlertidige P-merudledning - samlet set vil have en positiv miljøeffekt for det berørte kystvandområde, i den periode som er påvirket af den potentielle midlertidig P-merudledning.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>
              <a:effectLst/>
            </a:rPr>
            <a:t>For hvert</a:t>
          </a:r>
          <a:r>
            <a:rPr lang="da-DK" baseline="0">
              <a:effectLst/>
            </a:rPr>
            <a:t> delvandopland er beregnet en værdi for oplandets NP-vekselkurs (fremgår af fanen"rulleliste"), jo højere værdien er, jo større risiko for at tilstanden forværres i den marine recipient ved en merudledning af fosfor. Det vurderes, at så længe den potentielle midlertidige P-merudledning ikke reducerer N-effekten med mere end 30 %, vil projektet samlet set have en positiv effekt på delvandoplandet.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baseline="0">
              <a:effectLst/>
            </a:rPr>
            <a:t>Dette benyttes </a:t>
          </a:r>
          <a:r>
            <a:rPr lang="da-DK" u="sng" baseline="0">
              <a:effectLst/>
            </a:rPr>
            <a:t>kun</a:t>
          </a:r>
          <a:r>
            <a:rPr lang="da-DK" baseline="0">
              <a:effectLst/>
            </a:rPr>
            <a:t> i sammenhæng med fosforrisikovurderingen, den reducerede N-effekt skal </a:t>
          </a:r>
          <a:r>
            <a:rPr lang="da-DK" u="sng" baseline="0">
              <a:effectLst/>
            </a:rPr>
            <a:t>ikke</a:t>
          </a:r>
          <a:r>
            <a:rPr lang="da-DK" baseline="0">
              <a:effectLst/>
            </a:rPr>
            <a:t> anvendes i ansøgningen, da den kun er midlertidig, indtil projektets P-udledning reduceres/ophører.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baseline="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baseline="0">
              <a:effectLst/>
            </a:rPr>
            <a:t>Modeller og vekselkurs er beregnet af DHI/AU.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>
            <a:effectLst/>
          </a:endParaRPr>
        </a:p>
        <a:p>
          <a:r>
            <a:rPr lang="da-DK" sz="1100"/>
            <a:t>I dette</a:t>
          </a:r>
          <a:r>
            <a:rPr lang="da-DK" sz="1100" baseline="0"/>
            <a:t> regneark findes en fane til at foretage fosforrisikovurdering (fanen </a:t>
          </a:r>
          <a:r>
            <a:rPr lang="da-DK" sz="1100" i="1" baseline="0"/>
            <a:t>Fosforrisikovurdering</a:t>
          </a:r>
          <a:r>
            <a:rPr lang="da-DK" sz="1100" baseline="0"/>
            <a:t>) og der findes også en fane til beregning af effekter i forhold til nedstrøms søer (fanen </a:t>
          </a:r>
          <a:r>
            <a:rPr lang="da-DK" sz="1100" i="1" baseline="0"/>
            <a:t>Nedstrøms sø</a:t>
          </a:r>
          <a:r>
            <a:rPr lang="da-DK" sz="1100" baseline="0"/>
            <a:t>). Findes der søer nedstrøms projektområdet, skal N og P effekterne tilpasses i forhold til retentionen i søen/søerne. Er der nedstrøms søer, er det de tilpassede værdier som skal anvendes til fosforrisikovurdering for den marine recipient.</a:t>
          </a:r>
          <a:endParaRPr lang="da-DK" sz="1100"/>
        </a:p>
        <a:p>
          <a:endParaRPr lang="da-DK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Bemærkninger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Der benyttes delvandoplande til kommende vandplaner (VP3), de fremgår snarest af MiljøGIS (https://miljoegis3.mim.dk/spatialmap?profile=vandprojekter).</a:t>
          </a:r>
          <a:endParaRPr lang="da-DK" b="0">
            <a:effectLst/>
          </a:endParaRPr>
        </a:p>
        <a:p>
          <a:endParaRPr lang="da-DK" sz="1100" baseline="0"/>
        </a:p>
      </xdr:txBody>
    </xdr:sp>
    <xdr:clientData/>
  </xdr:twoCellAnchor>
  <xdr:twoCellAnchor editAs="oneCell">
    <xdr:from>
      <xdr:col>1</xdr:col>
      <xdr:colOff>114300</xdr:colOff>
      <xdr:row>1</xdr:row>
      <xdr:rowOff>99060</xdr:rowOff>
    </xdr:from>
    <xdr:to>
      <xdr:col>5</xdr:col>
      <xdr:colOff>243416</xdr:colOff>
      <xdr:row>5</xdr:row>
      <xdr:rowOff>4484</xdr:rowOff>
    </xdr:to>
    <xdr:pic>
      <xdr:nvPicPr>
        <xdr:cNvPr id="3" name="Billede 2" descr="https://mim.dk/media/216901/mst_dk_pantone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281940"/>
          <a:ext cx="2567516" cy="6369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16934</xdr:colOff>
      <xdr:row>2</xdr:row>
      <xdr:rowOff>8466</xdr:rowOff>
    </xdr:from>
    <xdr:to>
      <xdr:col>19</xdr:col>
      <xdr:colOff>465666</xdr:colOff>
      <xdr:row>29</xdr:row>
      <xdr:rowOff>8467</xdr:rowOff>
    </xdr:to>
    <xdr:sp macro="" textlink="">
      <xdr:nvSpPr>
        <xdr:cNvPr id="2" name="Tekstfelt 1" descr="Beskrivels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645401" y="380999"/>
          <a:ext cx="6544732" cy="465666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endParaRPr lang="da-DK" sz="1100" b="1"/>
        </a:p>
        <a:p>
          <a:pPr algn="r"/>
          <a:endParaRPr lang="da-DK" sz="1100" b="1"/>
        </a:p>
        <a:p>
          <a:pPr algn="r"/>
          <a:endParaRPr lang="da-DK" sz="1100" b="1"/>
        </a:p>
        <a:p>
          <a:pPr algn="r"/>
          <a:endParaRPr lang="da-DK" sz="1100" b="1"/>
        </a:p>
        <a:p>
          <a:pPr algn="r"/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Vers. marts</a:t>
          </a:r>
          <a:r>
            <a:rPr lang="da-DK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2022</a:t>
          </a:r>
          <a:endParaRPr lang="da-DK">
            <a:effectLst/>
          </a:endParaRPr>
        </a:p>
        <a:p>
          <a:endParaRPr lang="da-DK" sz="1100" b="1"/>
        </a:p>
        <a:p>
          <a:r>
            <a:rPr lang="da-DK" sz="1100" b="1"/>
            <a:t>Beskrivelse</a:t>
          </a:r>
        </a:p>
        <a:p>
          <a:r>
            <a:rPr lang="da-DK" sz="1100" i="0" baseline="0"/>
            <a:t>Nærværende regneark kan anvendes til at beregne konsekvenserne for et projekts N-effekt ved en potentiel midlertidig P-merudledning. Til beregningen skal du anvende projektets beregnede N- og P-effekt, samt kende slutrecipienten (delvandopland </a:t>
          </a:r>
          <a:r>
            <a:rPr lang="da-DK" sz="1100" b="1" i="0" baseline="0"/>
            <a:t>VP3</a:t>
          </a:r>
          <a:r>
            <a:rPr lang="da-DK" sz="1100" i="0" baseline="0"/>
            <a:t>). </a:t>
          </a:r>
        </a:p>
        <a:p>
          <a:endParaRPr lang="da-DK" sz="1100" i="0" baseline="0"/>
        </a:p>
        <a:p>
          <a:r>
            <a:rPr lang="da-DK" sz="1100" i="0" baseline="0"/>
            <a:t>Viser fosforrisikovurderingen, at der er behov for afværge, fortsættes i det blåt markerede område og P-udledningen (</a:t>
          </a:r>
          <a:r>
            <a:rPr lang="da-DK" sz="1100" i="1" baseline="0"/>
            <a:t>P-frigivelse</a:t>
          </a:r>
          <a:r>
            <a:rPr lang="da-DK" sz="1100" i="0" baseline="0"/>
            <a:t>) reduceres indtil fosforrisikovurderingen viser "OK". P-udledningen fra projektområdet skal derefter, ved brug af afværge, reduceres til det beregnede niveau</a:t>
          </a:r>
          <a:r>
            <a:rPr lang="da-DK" sz="1100" b="0" i="0" baseline="0"/>
            <a:t>. Feltet </a:t>
          </a:r>
          <a:r>
            <a:rPr lang="da-DK" sz="1100" b="0" i="1" baseline="0"/>
            <a:t>P-reduktionsbehov</a:t>
          </a:r>
          <a:r>
            <a:rPr lang="da-DK" sz="1100" b="0" i="0" baseline="0"/>
            <a:t> angiver den mængde fosfor, som det skal reduceres ved hjælp af afværge. </a:t>
          </a:r>
          <a:r>
            <a:rPr lang="da-DK" sz="1100" b="1" i="0" baseline="0"/>
            <a:t> </a:t>
          </a:r>
        </a:p>
        <a:p>
          <a:endParaRPr lang="da-DK" sz="1100" i="0" baseline="0"/>
        </a:p>
        <a:p>
          <a:r>
            <a:rPr lang="da-DK" sz="1100" b="1" i="0" baseline="0"/>
            <a:t>Input</a:t>
          </a:r>
          <a:endParaRPr lang="da-DK" sz="1200" b="1" i="0" baseline="0"/>
        </a:p>
        <a:p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Vælg delvandoplandet på rullelisten</a:t>
          </a:r>
          <a:endParaRPr lang="da-DK">
            <a:effectLst/>
          </a:endParaRPr>
        </a:p>
        <a:p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Indtast vådområdeprojektets kvælstofreduktion som beregnet i N-regnearket.</a:t>
          </a:r>
          <a:endParaRPr lang="da-DK">
            <a:effectLst/>
          </a:endParaRPr>
        </a:p>
        <a:p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Indtast vådområdeprojektets fosforudledning som beregnet i P-regnearket.</a:t>
          </a:r>
          <a:endParaRPr lang="da-DK">
            <a:effectLst/>
          </a:endParaRPr>
        </a:p>
        <a:p>
          <a:endParaRPr lang="da-DK" sz="1100" baseline="0"/>
        </a:p>
        <a:p>
          <a:r>
            <a:rPr lang="da-DK" sz="1100" b="1" baseline="0"/>
            <a:t>Output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Aflæs resultatet</a:t>
          </a: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for fosforrisikovurdering</a:t>
          </a:r>
          <a:endParaRPr lang="da-DK">
            <a:effectLst/>
          </a:endParaRPr>
        </a:p>
        <a:p>
          <a:endParaRPr lang="da-DK" sz="1100"/>
        </a:p>
        <a:p>
          <a:r>
            <a:rPr lang="da-DK" sz="1100" b="1"/>
            <a:t>Bemærkninger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OBS! hvis projektet udleder til en nedstrøms sø, kræves altid en konkret vurdering ved MST.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Fanen "Nedstrøms sø" kan benyttes til at beregne reduktion af N- og P-effekt i nedstrøms beliggende søer.</a:t>
          </a:r>
          <a:endParaRPr lang="da-DK" sz="1100" b="1" i="0"/>
        </a:p>
      </xdr:txBody>
    </xdr:sp>
    <xdr:clientData/>
  </xdr:twoCellAnchor>
  <xdr:twoCellAnchor editAs="oneCell">
    <xdr:from>
      <xdr:col>9</xdr:col>
      <xdr:colOff>150285</xdr:colOff>
      <xdr:row>2</xdr:row>
      <xdr:rowOff>95250</xdr:rowOff>
    </xdr:from>
    <xdr:to>
      <xdr:col>13</xdr:col>
      <xdr:colOff>279401</xdr:colOff>
      <xdr:row>5</xdr:row>
      <xdr:rowOff>173394</xdr:rowOff>
    </xdr:to>
    <xdr:pic>
      <xdr:nvPicPr>
        <xdr:cNvPr id="3" name="Billede 2" descr="https://mim.dk/media/216901/mst_dk_pantone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4885" y="467783"/>
          <a:ext cx="2567516" cy="6369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814918</xdr:colOff>
      <xdr:row>0</xdr:row>
      <xdr:rowOff>84667</xdr:rowOff>
    </xdr:from>
    <xdr:ext cx="2317750" cy="18601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kstfelt 2" descr="Formel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SpPr txBox="1"/>
          </xdr:nvSpPr>
          <xdr:spPr>
            <a:xfrm>
              <a:off x="2656418" y="84667"/>
              <a:ext cx="2317750" cy="1860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a-DK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a-DK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e>
                      <m:sub>
                        <m:r>
                          <a:rPr lang="da-DK" sz="1100" b="0" i="1">
                            <a:latin typeface="Cambria Math" panose="02040503050406030204" pitchFamily="18" charset="0"/>
                          </a:rPr>
                          <m:t>𝑟𝑒𝑡</m:t>
                        </m:r>
                      </m:sub>
                    </m:sSub>
                    <m:d>
                      <m:dPr>
                        <m:ctrlPr>
                          <a:rPr lang="da-DK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da-DK" sz="1100" b="0" i="1">
                            <a:latin typeface="Cambria Math" panose="02040503050406030204" pitchFamily="18" charset="0"/>
                          </a:rPr>
                          <m:t>%</m:t>
                        </m:r>
                      </m:e>
                    </m:d>
                    <m:r>
                      <a:rPr lang="da-DK" sz="1100" b="0" i="1">
                        <a:latin typeface="Cambria Math" panose="02040503050406030204" pitchFamily="18" charset="0"/>
                      </a:rPr>
                      <m:t>=0,299</m:t>
                    </m:r>
                    <m:r>
                      <a:rPr lang="da-DK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sSup>
                      <m:sSupPr>
                        <m:ctrlPr>
                          <a:rPr lang="da-DK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pPr>
                      <m:e>
                        <m:sSub>
                          <m:sSubPr>
                            <m:ctrlPr>
                              <a:rPr lang="da-DK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a-DK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𝑇</m:t>
                            </m:r>
                          </m:e>
                          <m:sub>
                            <m:r>
                              <a:rPr lang="da-DK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𝑊</m:t>
                            </m:r>
                          </m:sub>
                        </m:sSub>
                      </m:e>
                      <m:sup>
                        <m:r>
                          <a:rPr lang="da-DK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0,0767</m:t>
                        </m:r>
                      </m:sup>
                    </m:sSup>
                    <m:r>
                      <a:rPr lang="da-DK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×100</m:t>
                    </m:r>
                  </m:oMath>
                </m:oMathPara>
              </a14:m>
              <a:endParaRPr lang="da-DK" sz="1100"/>
            </a:p>
          </xdr:txBody>
        </xdr:sp>
      </mc:Choice>
      <mc:Fallback xmlns="">
        <xdr:sp macro="" textlink="">
          <xdr:nvSpPr>
            <xdr:cNvPr id="3" name="Tekstfelt 2" descr="Formel"/>
            <xdr:cNvSpPr txBox="1"/>
          </xdr:nvSpPr>
          <xdr:spPr>
            <a:xfrm>
              <a:off x="2656418" y="84667"/>
              <a:ext cx="2317750" cy="1860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da-DK" sz="1100" b="0" i="0">
                  <a:latin typeface="Cambria Math" panose="02040503050406030204" pitchFamily="18" charset="0"/>
                </a:rPr>
                <a:t>𝑃_𝑟𝑒𝑡 (%)=0,299</a:t>
              </a:r>
              <a:r>
                <a:rPr lang="da-DK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×〖𝑇_𝑊〗^0,0767×100</a:t>
              </a:r>
              <a:endParaRPr lang="da-DK" sz="1100"/>
            </a:p>
          </xdr:txBody>
        </xdr:sp>
      </mc:Fallback>
    </mc:AlternateContent>
    <xdr:clientData/>
  </xdr:oneCellAnchor>
  <xdr:twoCellAnchor>
    <xdr:from>
      <xdr:col>13</xdr:col>
      <xdr:colOff>0</xdr:colOff>
      <xdr:row>2</xdr:row>
      <xdr:rowOff>0</xdr:rowOff>
    </xdr:from>
    <xdr:to>
      <xdr:col>29</xdr:col>
      <xdr:colOff>0</xdr:colOff>
      <xdr:row>23</xdr:row>
      <xdr:rowOff>0</xdr:rowOff>
    </xdr:to>
    <xdr:sp macro="" textlink="">
      <xdr:nvSpPr>
        <xdr:cNvPr id="4" name="Tekstfelt 3" descr="Beskrivels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8561917" y="381000"/>
          <a:ext cx="9821333" cy="42545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endParaRPr lang="da-DK" sz="1100" b="1"/>
        </a:p>
        <a:p>
          <a:pPr algn="r"/>
          <a:endParaRPr lang="da-DK" sz="1100" b="1"/>
        </a:p>
        <a:p>
          <a:pPr algn="r"/>
          <a:endParaRPr lang="da-DK" sz="1100" b="1"/>
        </a:p>
        <a:p>
          <a:pPr algn="r"/>
          <a:endParaRPr lang="da-DK" sz="1100" b="1"/>
        </a:p>
        <a:p>
          <a:pPr algn="r"/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Vers. marts</a:t>
          </a:r>
          <a:r>
            <a:rPr lang="da-DK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2022</a:t>
          </a:r>
          <a:endParaRPr lang="da-DK">
            <a:effectLst/>
          </a:endParaRPr>
        </a:p>
        <a:p>
          <a:endParaRPr lang="da-DK" sz="1100" b="1"/>
        </a:p>
        <a:p>
          <a:r>
            <a:rPr lang="da-DK" sz="1100" b="1"/>
            <a:t>Beskrivelse</a:t>
          </a:r>
        </a:p>
        <a:p>
          <a:r>
            <a:rPr lang="da-DK" sz="1100"/>
            <a:t>Dette regneark giver mulighed for at beregne</a:t>
          </a:r>
          <a:r>
            <a:rPr lang="da-DK" sz="1100" baseline="0"/>
            <a:t> effekten af en sø nedstrøms et vådområde- eller lavbundsprojekt. Der kan i regnearket foretages en autoberegning for de søer, som er målsat i  VP3 og hvor der allerede  foreligger oplysninger om søens opholdstid. Alternativt kan der foretages en beregning, hvor opholdstid manuelt angives. </a:t>
          </a:r>
        </a:p>
        <a:p>
          <a:endParaRPr lang="da-DK" sz="1100" i="1" baseline="0"/>
        </a:p>
        <a:p>
          <a:r>
            <a:rPr lang="da-DK" sz="1100" b="1" i="0" baseline="0"/>
            <a:t>Input</a:t>
          </a:r>
          <a:endParaRPr lang="da-DK" sz="1200" b="1" i="0" baseline="0"/>
        </a:p>
        <a:p>
          <a:r>
            <a:rPr lang="da-DK" sz="1100" b="0" i="0" baseline="0"/>
            <a:t>1. Anvendes autoberegningen vælges den relevante sø nedstrøms vådområdeprojektet fra rullelisten. Ved manuel beregning indtastes opholdstid.</a:t>
          </a:r>
        </a:p>
        <a:p>
          <a:r>
            <a:rPr lang="da-DK" sz="1100" b="0" i="0" baseline="0"/>
            <a:t>2. Indtast vådområdeprojektets kvælstofreduktion som beregnet i N-regnearket.</a:t>
          </a:r>
        </a:p>
        <a:p>
          <a:r>
            <a:rPr lang="da-DK" sz="1100" b="0" i="0" baseline="0"/>
            <a:t>3. Indtast vådområdeprojektets fosforudledning som beregnet i P-regnearket.</a:t>
          </a:r>
        </a:p>
        <a:p>
          <a:endParaRPr lang="da-DK" sz="1100" baseline="0"/>
        </a:p>
        <a:p>
          <a:r>
            <a:rPr lang="da-DK" sz="1100" b="1" baseline="0"/>
            <a:t>Output</a:t>
          </a:r>
        </a:p>
        <a:p>
          <a:r>
            <a:rPr lang="da-DK" sz="1100"/>
            <a:t>4. Aflæs vådområdets forventede</a:t>
          </a:r>
          <a:r>
            <a:rPr lang="da-DK" sz="1100" baseline="0"/>
            <a:t> kvælstof- og fosforeffekt korrigeret for nedstrøms beliggende sø.</a:t>
          </a:r>
          <a:endParaRPr lang="da-DK" sz="1100"/>
        </a:p>
        <a:p>
          <a:endParaRPr lang="da-DK" sz="1100"/>
        </a:p>
        <a:p>
          <a:r>
            <a:rPr lang="da-DK" sz="1100" b="1"/>
            <a:t>Bemærkninger</a:t>
          </a:r>
        </a:p>
        <a:p>
          <a:r>
            <a:rPr lang="da-DK" sz="1100" b="0"/>
            <a:t>- Der er enkelte</a:t>
          </a:r>
          <a:r>
            <a:rPr lang="da-DK" sz="1100" b="0" baseline="0"/>
            <a:t> søer med identiske navne. Anvend </a:t>
          </a:r>
          <a:r>
            <a:rPr lang="da-DK" sz="1100" b="0" u="none" baseline="0">
              <a:solidFill>
                <a:sysClr val="windowText" lastClr="000000"/>
              </a:solidFill>
            </a:rPr>
            <a:t>www.vandplandata.dk</a:t>
          </a:r>
          <a:r>
            <a:rPr lang="da-DK" sz="1100" b="0" baseline="0"/>
            <a:t> til at kontrollere at det er den rigtige sø via DK ID.</a:t>
          </a:r>
        </a:p>
        <a:p>
          <a:r>
            <a:rPr lang="da-DK" sz="1100"/>
            <a:t>- Den korrigerede N-retention</a:t>
          </a:r>
          <a:r>
            <a:rPr lang="da-DK" sz="1100" baseline="0"/>
            <a:t> sættes til 0 kg, h</a:t>
          </a:r>
          <a:r>
            <a:rPr lang="da-DK" sz="1100"/>
            <a:t>vis søens N-retention</a:t>
          </a:r>
          <a:r>
            <a:rPr lang="da-DK" sz="1100" baseline="0"/>
            <a:t> beregnes til =&gt;100%.</a:t>
          </a:r>
        </a:p>
        <a:p>
          <a:r>
            <a:rPr lang="da-DK" sz="1100" baseline="0"/>
            <a:t>- Det anvendte data til autobereningen stammer fra NOVANA.</a:t>
          </a:r>
          <a:endParaRPr lang="da-DK" sz="1100"/>
        </a:p>
      </xdr:txBody>
    </xdr:sp>
    <xdr:clientData/>
  </xdr:twoCellAnchor>
  <xdr:twoCellAnchor editAs="oneCell">
    <xdr:from>
      <xdr:col>13</xdr:col>
      <xdr:colOff>150285</xdr:colOff>
      <xdr:row>2</xdr:row>
      <xdr:rowOff>95250</xdr:rowOff>
    </xdr:from>
    <xdr:to>
      <xdr:col>17</xdr:col>
      <xdr:colOff>279402</xdr:colOff>
      <xdr:row>5</xdr:row>
      <xdr:rowOff>147994</xdr:rowOff>
    </xdr:to>
    <xdr:pic>
      <xdr:nvPicPr>
        <xdr:cNvPr id="5" name="Billede 4" descr="https://mim.dk/media/216901/mst_dk_pantone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9952" y="467783"/>
          <a:ext cx="2567516" cy="6369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251883</xdr:colOff>
      <xdr:row>0</xdr:row>
      <xdr:rowOff>114300</xdr:rowOff>
    </xdr:from>
    <xdr:ext cx="221470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kstfelt 5" descr="Formel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SpPr txBox="1"/>
          </xdr:nvSpPr>
          <xdr:spPr>
            <a:xfrm>
              <a:off x="251883" y="114300"/>
              <a:ext cx="221470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a-DK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a-DK" sz="11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  <m:sub>
                        <m:r>
                          <a:rPr lang="da-DK" sz="1100" b="0" i="1">
                            <a:latin typeface="Cambria Math" panose="02040503050406030204" pitchFamily="18" charset="0"/>
                          </a:rPr>
                          <m:t>𝑟𝑒𝑡</m:t>
                        </m:r>
                      </m:sub>
                    </m:sSub>
                    <m:d>
                      <m:dPr>
                        <m:ctrlPr>
                          <a:rPr lang="da-DK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da-DK" sz="1100" b="0" i="1">
                            <a:latin typeface="Cambria Math" panose="02040503050406030204" pitchFamily="18" charset="0"/>
                          </a:rPr>
                          <m:t>%</m:t>
                        </m:r>
                      </m:e>
                    </m:d>
                    <m:r>
                      <a:rPr lang="da-DK" sz="1100" b="0" i="1">
                        <a:latin typeface="Cambria Math" panose="02040503050406030204" pitchFamily="18" charset="0"/>
                      </a:rPr>
                      <m:t>=42,1+17,8 </m:t>
                    </m:r>
                    <m:r>
                      <a:rPr lang="da-DK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sSub>
                      <m:sSubPr>
                        <m:ctrlPr>
                          <a:rPr lang="da-DK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a-DK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𝑙𝑜𝑔</m:t>
                        </m:r>
                      </m:e>
                      <m:sub>
                        <m:r>
                          <a:rPr lang="da-DK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10</m:t>
                        </m:r>
                      </m:sub>
                    </m:sSub>
                    <m:r>
                      <a:rPr lang="da-DK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(</m:t>
                    </m:r>
                    <m:sSub>
                      <m:sSubPr>
                        <m:ctrlPr>
                          <a:rPr lang="da-DK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a-DK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𝑇</m:t>
                        </m:r>
                      </m:e>
                      <m:sub>
                        <m:r>
                          <a:rPr lang="da-DK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𝑊</m:t>
                        </m:r>
                      </m:sub>
                    </m:sSub>
                    <m:r>
                      <a:rPr lang="da-DK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da-DK" sz="1100"/>
            </a:p>
          </xdr:txBody>
        </xdr:sp>
      </mc:Choice>
      <mc:Fallback xmlns="">
        <xdr:sp macro="" textlink="">
          <xdr:nvSpPr>
            <xdr:cNvPr id="6" name="Tekstfelt 5" descr="Formel"/>
            <xdr:cNvSpPr txBox="1"/>
          </xdr:nvSpPr>
          <xdr:spPr>
            <a:xfrm>
              <a:off x="251883" y="114300"/>
              <a:ext cx="221470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a-DK" sz="1100" b="0" i="0">
                  <a:latin typeface="Cambria Math" panose="02040503050406030204" pitchFamily="18" charset="0"/>
                </a:rPr>
                <a:t>𝑁_𝑟𝑒𝑡 (%)=42,1+17,8 </a:t>
              </a:r>
              <a:r>
                <a:rPr lang="da-DK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×〖𝑙𝑜𝑔〗_10 (𝑇_𝑊)</a:t>
              </a:r>
              <a:endParaRPr lang="da-DK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X18" sqref="X1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H30"/>
  <sheetViews>
    <sheetView tabSelected="1" zoomScale="90" zoomScaleNormal="90" workbookViewId="0">
      <selection activeCell="G37" sqref="G37"/>
    </sheetView>
  </sheetViews>
  <sheetFormatPr defaultRowHeight="15" x14ac:dyDescent="0.25"/>
  <cols>
    <col min="2" max="2" width="16.42578125" customWidth="1"/>
    <col min="3" max="3" width="14.7109375" customWidth="1"/>
    <col min="4" max="4" width="22.7109375" customWidth="1"/>
    <col min="8" max="8" width="18.7109375" customWidth="1"/>
  </cols>
  <sheetData>
    <row r="3" spans="1:8" x14ac:dyDescent="0.25">
      <c r="A3" s="42" t="s">
        <v>657</v>
      </c>
      <c r="B3" s="42"/>
      <c r="C3" s="8"/>
      <c r="D3" s="8"/>
      <c r="E3" s="8"/>
      <c r="F3" s="8"/>
      <c r="G3" s="8"/>
      <c r="H3" s="8"/>
    </row>
    <row r="4" spans="1:8" ht="14.45" customHeight="1" x14ac:dyDescent="0.25">
      <c r="A4" s="6"/>
      <c r="B4" s="6"/>
      <c r="C4" s="6"/>
      <c r="D4" s="6"/>
      <c r="E4" s="6"/>
      <c r="F4" s="6"/>
      <c r="G4" s="6"/>
      <c r="H4" s="6"/>
    </row>
    <row r="5" spans="1:8" x14ac:dyDescent="0.25">
      <c r="A5" s="6"/>
      <c r="B5" s="6" t="s">
        <v>656</v>
      </c>
      <c r="C5" s="6"/>
      <c r="D5" t="s">
        <v>669</v>
      </c>
      <c r="E5" s="6"/>
      <c r="F5" s="6"/>
      <c r="G5" s="6"/>
      <c r="H5" s="6"/>
    </row>
    <row r="6" spans="1:8" x14ac:dyDescent="0.25">
      <c r="A6" s="6"/>
      <c r="B6" s="6"/>
      <c r="C6" s="6"/>
      <c r="D6" s="6"/>
      <c r="E6" s="6"/>
      <c r="F6" s="6"/>
      <c r="G6" s="6"/>
      <c r="H6" s="6"/>
    </row>
    <row r="7" spans="1:8" x14ac:dyDescent="0.25">
      <c r="A7" s="6"/>
      <c r="B7" s="6" t="s">
        <v>664</v>
      </c>
      <c r="C7" s="6"/>
      <c r="D7" t="s">
        <v>582</v>
      </c>
      <c r="E7" s="6" t="s">
        <v>531</v>
      </c>
      <c r="F7" s="6" t="s">
        <v>658</v>
      </c>
      <c r="G7" s="6"/>
      <c r="H7" s="6"/>
    </row>
    <row r="8" spans="1:8" x14ac:dyDescent="0.25">
      <c r="A8" s="6"/>
      <c r="B8" s="6"/>
      <c r="C8" s="6"/>
      <c r="D8" s="6"/>
      <c r="E8" s="6"/>
      <c r="F8" s="6"/>
      <c r="G8" s="6"/>
      <c r="H8" s="6"/>
    </row>
    <row r="9" spans="1:8" x14ac:dyDescent="0.25">
      <c r="A9" s="25"/>
      <c r="B9" s="17" t="s">
        <v>659</v>
      </c>
      <c r="C9" s="17"/>
      <c r="D9" s="32">
        <f>IF(ISBLANK(D7),"",VLOOKUP(Fosforrisikovurdering!D7,Rulleliste!A:B,2,FALSE))</f>
        <v>1</v>
      </c>
      <c r="E9" s="17" t="s">
        <v>531</v>
      </c>
      <c r="F9" s="17" t="s">
        <v>662</v>
      </c>
      <c r="G9" s="17"/>
      <c r="H9" s="17"/>
    </row>
    <row r="10" spans="1:8" x14ac:dyDescent="0.25">
      <c r="A10" s="6"/>
      <c r="B10" s="17"/>
      <c r="C10" s="6"/>
      <c r="D10" s="6"/>
      <c r="E10" s="6"/>
      <c r="F10" s="17"/>
      <c r="G10" s="6"/>
      <c r="H10" s="6"/>
    </row>
    <row r="11" spans="1:8" x14ac:dyDescent="0.25">
      <c r="A11" s="17"/>
      <c r="B11" s="17" t="s">
        <v>527</v>
      </c>
      <c r="C11" s="17"/>
      <c r="D11" s="19">
        <v>2527</v>
      </c>
      <c r="E11" s="17"/>
      <c r="F11" s="17" t="s">
        <v>665</v>
      </c>
      <c r="G11" s="17"/>
      <c r="H11" s="17"/>
    </row>
    <row r="12" spans="1:8" x14ac:dyDescent="0.25">
      <c r="A12" s="6"/>
      <c r="B12" s="17"/>
      <c r="C12" s="6"/>
      <c r="D12" s="6"/>
      <c r="E12" s="6"/>
      <c r="F12" s="17"/>
      <c r="G12" s="6"/>
      <c r="H12" s="6"/>
    </row>
    <row r="13" spans="1:8" x14ac:dyDescent="0.25">
      <c r="A13" s="17"/>
      <c r="B13" s="17" t="s">
        <v>528</v>
      </c>
      <c r="C13" s="17"/>
      <c r="D13" s="26">
        <v>5.0999999999999996</v>
      </c>
      <c r="E13" s="17"/>
      <c r="F13" s="17" t="s">
        <v>666</v>
      </c>
      <c r="G13" s="17"/>
      <c r="H13" s="17"/>
    </row>
    <row r="14" spans="1:8" x14ac:dyDescent="0.25">
      <c r="A14" s="6"/>
      <c r="B14" s="17"/>
      <c r="C14" s="6"/>
      <c r="D14" s="6"/>
      <c r="E14" s="6"/>
      <c r="F14" s="17"/>
      <c r="G14" s="6"/>
      <c r="H14" s="6"/>
    </row>
    <row r="15" spans="1:8" x14ac:dyDescent="0.25">
      <c r="A15" s="17"/>
      <c r="B15" s="17" t="s">
        <v>667</v>
      </c>
      <c r="C15" s="17"/>
      <c r="D15" s="34">
        <f>IF(ISBLANK(D11),"",(D11-(D13*D9))/D11*100)</f>
        <v>99.798179659675512</v>
      </c>
      <c r="E15" s="17"/>
      <c r="F15" s="17"/>
      <c r="G15" s="17"/>
      <c r="H15" s="17"/>
    </row>
    <row r="16" spans="1:8" x14ac:dyDescent="0.25">
      <c r="A16" s="6"/>
      <c r="B16" s="17"/>
      <c r="C16" s="6"/>
      <c r="D16" s="6"/>
      <c r="E16" s="6"/>
      <c r="F16" s="17"/>
      <c r="G16" s="6"/>
      <c r="H16" s="6"/>
    </row>
    <row r="17" spans="1:8" x14ac:dyDescent="0.25">
      <c r="A17" s="17"/>
      <c r="B17" s="17" t="s">
        <v>663</v>
      </c>
      <c r="C17" s="17"/>
      <c r="D17" s="33" t="str">
        <f>IF(ISBLANK(D15),"",IF(D15&lt;70,"Afværge","OK"))</f>
        <v>OK</v>
      </c>
      <c r="E17" s="17"/>
      <c r="F17" s="17" t="s">
        <v>661</v>
      </c>
      <c r="G17" s="17"/>
      <c r="H17" s="17"/>
    </row>
    <row r="18" spans="1:8" x14ac:dyDescent="0.25">
      <c r="A18" s="6"/>
      <c r="B18" s="17"/>
      <c r="C18" s="6"/>
      <c r="D18" s="6"/>
      <c r="E18" s="6"/>
      <c r="F18" s="17"/>
      <c r="G18" s="6"/>
      <c r="H18" s="6"/>
    </row>
    <row r="19" spans="1:8" x14ac:dyDescent="0.25">
      <c r="A19" s="7"/>
      <c r="B19" s="7"/>
      <c r="C19" s="7"/>
      <c r="D19" s="7"/>
      <c r="E19" s="7"/>
      <c r="F19" s="7"/>
      <c r="G19" s="7"/>
      <c r="H19" s="7"/>
    </row>
    <row r="20" spans="1:8" x14ac:dyDescent="0.25">
      <c r="A20" s="43" t="s">
        <v>660</v>
      </c>
      <c r="B20" s="43"/>
      <c r="C20" s="43"/>
      <c r="D20" s="36"/>
      <c r="E20" s="36"/>
      <c r="F20" s="36"/>
      <c r="G20" s="36"/>
      <c r="H20" s="36"/>
    </row>
    <row r="21" spans="1:8" ht="14.45" customHeight="1" x14ac:dyDescent="0.25">
      <c r="A21" s="36"/>
      <c r="B21" s="36"/>
      <c r="C21" s="36"/>
      <c r="D21" s="36"/>
      <c r="E21" s="36"/>
      <c r="F21" s="36"/>
      <c r="G21" s="36"/>
      <c r="H21" s="36"/>
    </row>
    <row r="22" spans="1:8" x14ac:dyDescent="0.25">
      <c r="A22" s="37"/>
      <c r="B22" s="35" t="s">
        <v>528</v>
      </c>
      <c r="C22" s="35"/>
      <c r="D22" s="19"/>
      <c r="E22" s="35"/>
      <c r="F22" s="35" t="s">
        <v>666</v>
      </c>
      <c r="G22" s="35"/>
      <c r="H22" s="35"/>
    </row>
    <row r="23" spans="1:8" x14ac:dyDescent="0.25">
      <c r="A23" s="38"/>
      <c r="B23" s="35"/>
      <c r="C23" s="35"/>
      <c r="D23" s="35"/>
      <c r="E23" s="36"/>
      <c r="F23" s="36"/>
      <c r="G23" s="36"/>
      <c r="H23" s="36"/>
    </row>
    <row r="24" spans="1:8" x14ac:dyDescent="0.25">
      <c r="A24" s="37"/>
      <c r="B24" s="35" t="s">
        <v>667</v>
      </c>
      <c r="C24" s="35"/>
      <c r="D24" s="34" t="str">
        <f>IF(ISBLANK(D22),"",(D11-(D22*D9))/D11*100)</f>
        <v/>
      </c>
      <c r="E24" s="35"/>
      <c r="F24" s="35"/>
      <c r="G24" s="35"/>
      <c r="H24" s="35"/>
    </row>
    <row r="25" spans="1:8" x14ac:dyDescent="0.25">
      <c r="A25" s="36"/>
      <c r="B25" s="35"/>
      <c r="C25" s="36"/>
      <c r="D25" s="36"/>
      <c r="E25" s="36"/>
      <c r="F25" s="36"/>
      <c r="G25" s="36"/>
      <c r="H25" s="36"/>
    </row>
    <row r="26" spans="1:8" x14ac:dyDescent="0.25">
      <c r="A26" s="35"/>
      <c r="B26" s="35" t="s">
        <v>663</v>
      </c>
      <c r="C26" s="35"/>
      <c r="D26" s="39" t="str">
        <f>IF(ISBLANK(D24),"",IF(D24&lt;70,"Afværge","OK"))</f>
        <v>OK</v>
      </c>
      <c r="E26" s="35"/>
      <c r="F26" s="35"/>
      <c r="G26" s="35"/>
      <c r="H26" s="35"/>
    </row>
    <row r="27" spans="1:8" x14ac:dyDescent="0.25">
      <c r="A27" s="35"/>
      <c r="B27" s="35"/>
      <c r="C27" s="35"/>
      <c r="D27" s="40"/>
      <c r="E27" s="35"/>
      <c r="F27" s="35"/>
      <c r="G27" s="35"/>
      <c r="H27" s="35"/>
    </row>
    <row r="28" spans="1:8" x14ac:dyDescent="0.25">
      <c r="A28" s="35"/>
      <c r="B28" s="35" t="s">
        <v>668</v>
      </c>
      <c r="C28" s="35"/>
      <c r="D28" s="41" t="str">
        <f>IF(ISBLANK(D22),"",D13-D22)</f>
        <v/>
      </c>
      <c r="E28" s="35"/>
      <c r="F28" s="35" t="s">
        <v>666</v>
      </c>
      <c r="G28" s="35"/>
      <c r="H28" s="35"/>
    </row>
    <row r="29" spans="1:8" x14ac:dyDescent="0.25">
      <c r="A29" s="36"/>
      <c r="B29" s="36"/>
      <c r="C29" s="36"/>
      <c r="D29" s="36"/>
      <c r="E29" s="36"/>
      <c r="F29" s="36"/>
      <c r="G29" s="36"/>
      <c r="H29" s="36"/>
    </row>
    <row r="30" spans="1:8" x14ac:dyDescent="0.25">
      <c r="A30" s="26"/>
    </row>
  </sheetData>
  <mergeCells count="2">
    <mergeCell ref="A3:B3"/>
    <mergeCell ref="A20:C20"/>
  </mergeCells>
  <dataValidations count="1">
    <dataValidation type="decimal" allowBlank="1" showInputMessage="1" showErrorMessage="1" errorTitle="Ugyldig værdi" error="Fosforfrigivelsen skal indtastes som et positiv tal." sqref="D22" xr:uid="{00000000-0002-0000-0100-000000000000}">
      <formula1>0</formula1>
      <formula2>99999</formula2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3C69DBF0-93FA-431A-9EAF-BFD45EBED577}">
            <xm:f>NOT(ISERROR(SEARCH("OK",D17)))</xm:f>
            <xm:f>"OK"</xm:f>
            <x14:dxf>
              <fill>
                <patternFill>
                  <bgColor theme="9"/>
                </patternFill>
              </fill>
            </x14:dxf>
          </x14:cfRule>
          <x14:cfRule type="containsText" priority="4" operator="containsText" id="{3D14F0BE-B492-4315-BC42-2D05DF0A3C36}">
            <xm:f>NOT(ISERROR(SEARCH("Afværge",D17)))</xm:f>
            <xm:f>"Afværge"</xm:f>
            <x14:dxf>
              <font>
                <color auto="1"/>
              </font>
              <fill>
                <patternFill>
                  <bgColor theme="5" tint="0.59996337778862885"/>
                </patternFill>
              </fill>
            </x14:dxf>
          </x14:cfRule>
          <xm:sqref>D17</xm:sqref>
        </x14:conditionalFormatting>
        <x14:conditionalFormatting xmlns:xm="http://schemas.microsoft.com/office/excel/2006/main">
          <x14:cfRule type="containsText" priority="1" operator="containsText" id="{B18D7A64-6E98-4655-A60C-04BFA4A7475D}">
            <xm:f>NOT(ISERROR(SEARCH("OK",D26)))</xm:f>
            <xm:f>"OK"</xm:f>
            <x14:dxf>
              <fill>
                <patternFill>
                  <bgColor theme="9"/>
                </patternFill>
              </fill>
            </x14:dxf>
          </x14:cfRule>
          <x14:cfRule type="containsText" priority="2" operator="containsText" id="{E731D8F2-6E75-4381-B5A8-5D1335932247}">
            <xm:f>NOT(ISERROR(SEARCH("Afværge",D26)))</xm:f>
            <xm:f>"Afværge"</xm:f>
            <x14:dxf>
              <font>
                <color auto="1"/>
              </font>
              <fill>
                <patternFill>
                  <bgColor theme="5" tint="0.59996337778862885"/>
                </patternFill>
              </fill>
            </x14:dxf>
          </x14:cfRule>
          <xm:sqref>D26:D28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Rulleliste!$A$3:$A$111</xm:f>
          </x14:formula1>
          <xm:sqref>D7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3"/>
  <sheetViews>
    <sheetView zoomScale="90" zoomScaleNormal="90" workbookViewId="0">
      <selection activeCell="L24" sqref="L24"/>
    </sheetView>
  </sheetViews>
  <sheetFormatPr defaultRowHeight="15" x14ac:dyDescent="0.25"/>
  <cols>
    <col min="4" max="4" width="18.28515625" customWidth="1"/>
    <col min="8" max="8" width="10.85546875" customWidth="1"/>
    <col min="9" max="9" width="1.7109375" customWidth="1"/>
    <col min="11" max="11" width="14.7109375" customWidth="1"/>
    <col min="13" max="13" width="9.140625" customWidth="1"/>
  </cols>
  <sheetData>
    <row r="1" spans="1:12" x14ac:dyDescent="0.25">
      <c r="A1" s="44"/>
      <c r="B1" s="44"/>
      <c r="C1" s="44"/>
      <c r="D1" s="44"/>
      <c r="E1" s="44"/>
      <c r="F1" s="44"/>
      <c r="G1" s="44"/>
      <c r="H1" s="44"/>
      <c r="I1" s="7"/>
      <c r="J1" s="7"/>
      <c r="K1" s="7"/>
      <c r="L1" s="7"/>
    </row>
    <row r="2" spans="1:12" x14ac:dyDescent="0.25">
      <c r="A2" s="44"/>
      <c r="B2" s="44"/>
      <c r="C2" s="44"/>
      <c r="D2" s="44"/>
      <c r="E2" s="44"/>
      <c r="F2" s="44"/>
      <c r="G2" s="44"/>
      <c r="H2" s="44"/>
      <c r="I2" s="7"/>
      <c r="J2" s="7"/>
      <c r="K2" s="7"/>
      <c r="L2" s="7"/>
    </row>
    <row r="3" spans="1:12" x14ac:dyDescent="0.25">
      <c r="A3" s="42" t="s">
        <v>525</v>
      </c>
      <c r="B3" s="42"/>
      <c r="C3" s="8"/>
      <c r="D3" s="8"/>
      <c r="E3" s="8"/>
      <c r="F3" s="8"/>
      <c r="G3" s="8"/>
      <c r="H3" s="8"/>
      <c r="I3" s="7"/>
      <c r="J3" s="46" t="s">
        <v>540</v>
      </c>
      <c r="K3" s="46"/>
      <c r="L3" s="46"/>
    </row>
    <row r="4" spans="1:12" x14ac:dyDescent="0.25">
      <c r="A4" s="6"/>
      <c r="B4" s="6"/>
      <c r="C4" s="6"/>
      <c r="D4" s="6"/>
      <c r="E4" s="6"/>
      <c r="F4" s="6"/>
      <c r="G4" s="6"/>
      <c r="H4" s="6"/>
      <c r="I4" s="7"/>
      <c r="J4" s="6"/>
      <c r="K4" s="6"/>
      <c r="L4" s="6"/>
    </row>
    <row r="5" spans="1:12" s="26" customFormat="1" ht="17.25" customHeight="1" x14ac:dyDescent="0.25">
      <c r="A5" s="25"/>
      <c r="B5" s="17" t="s">
        <v>518</v>
      </c>
      <c r="C5" s="17"/>
      <c r="D5" s="10"/>
      <c r="E5" s="17" t="s">
        <v>531</v>
      </c>
      <c r="F5" s="17" t="s">
        <v>532</v>
      </c>
      <c r="G5" s="21" t="str">
        <f>IF(ISBLANK(D5),"",VLOOKUP(D5,'Data nedstrøms sø'!A2:I519,4,FALSE))</f>
        <v/>
      </c>
      <c r="H5" s="17"/>
      <c r="I5" s="10"/>
      <c r="J5" s="17"/>
      <c r="K5" s="17"/>
      <c r="L5" s="17"/>
    </row>
    <row r="6" spans="1:12" x14ac:dyDescent="0.25">
      <c r="A6" s="6"/>
      <c r="B6" s="17"/>
      <c r="C6" s="6"/>
      <c r="D6" s="6"/>
      <c r="E6" s="6"/>
      <c r="F6" s="17"/>
      <c r="G6" s="6"/>
      <c r="H6" s="6"/>
      <c r="I6" s="7"/>
      <c r="J6" s="6"/>
      <c r="K6" s="6"/>
      <c r="L6" s="6"/>
    </row>
    <row r="7" spans="1:12" s="26" customFormat="1" ht="17.25" customHeight="1" x14ac:dyDescent="0.25">
      <c r="A7" s="17"/>
      <c r="B7" s="17" t="s">
        <v>524</v>
      </c>
      <c r="C7" s="17"/>
      <c r="D7" s="27" t="str">
        <f>IF(ISBLANK(D5),"",VLOOKUP(D5,'Data nedstrøms sø'!A2:I519,8,FALSE))</f>
        <v/>
      </c>
      <c r="E7" s="17"/>
      <c r="F7" s="17" t="s">
        <v>520</v>
      </c>
      <c r="G7" s="17"/>
      <c r="H7" s="17"/>
      <c r="I7" s="10"/>
      <c r="J7" s="17"/>
      <c r="K7" s="18"/>
      <c r="L7" s="17"/>
    </row>
    <row r="8" spans="1:12" x14ac:dyDescent="0.25">
      <c r="A8" s="6"/>
      <c r="B8" s="17"/>
      <c r="C8" s="6"/>
      <c r="D8" s="6"/>
      <c r="E8" s="6"/>
      <c r="F8" s="17"/>
      <c r="G8" s="6"/>
      <c r="H8" s="6"/>
      <c r="I8" s="7"/>
      <c r="J8" s="6"/>
      <c r="K8" s="17"/>
      <c r="L8" s="6"/>
    </row>
    <row r="9" spans="1:12" s="26" customFormat="1" ht="17.25" customHeight="1" x14ac:dyDescent="0.25">
      <c r="A9" s="17"/>
      <c r="B9" s="17" t="s">
        <v>519</v>
      </c>
      <c r="C9" s="17"/>
      <c r="D9" s="20" t="str">
        <f>IF(ISBLANK(D5),"",42.1+17.8*LOG10(D7))</f>
        <v/>
      </c>
      <c r="E9" s="17"/>
      <c r="F9" s="17" t="s">
        <v>522</v>
      </c>
      <c r="G9" s="17"/>
      <c r="H9" s="17"/>
      <c r="I9" s="10"/>
      <c r="J9" s="17"/>
      <c r="K9" s="20" t="str">
        <f>IF(ISBLANK(K7),"",42.1+17.8*LOG10(K7))</f>
        <v/>
      </c>
      <c r="L9" s="17"/>
    </row>
    <row r="10" spans="1:12" x14ac:dyDescent="0.25">
      <c r="A10" s="6"/>
      <c r="B10" s="17"/>
      <c r="C10" s="6"/>
      <c r="D10" s="13" t="str">
        <f>IF(ISBLANK(D5),"",IF(D9&gt;100,"NB! Søens N-retention er 100 %",""))</f>
        <v/>
      </c>
      <c r="E10" s="6"/>
      <c r="F10" s="17"/>
      <c r="G10" s="6"/>
      <c r="H10" s="6"/>
      <c r="I10" s="7"/>
      <c r="J10" s="6"/>
      <c r="K10" s="17"/>
      <c r="L10" s="6"/>
    </row>
    <row r="11" spans="1:12" s="26" customFormat="1" ht="17.25" customHeight="1" x14ac:dyDescent="0.25">
      <c r="A11" s="17"/>
      <c r="B11" s="17" t="s">
        <v>521</v>
      </c>
      <c r="C11" s="17"/>
      <c r="D11" s="20" t="str">
        <f>IF(ISBLANK(D5),"",0.299*(D7^0.0767)*100)</f>
        <v/>
      </c>
      <c r="E11" s="17"/>
      <c r="F11" s="17" t="s">
        <v>523</v>
      </c>
      <c r="G11" s="17"/>
      <c r="H11" s="17"/>
      <c r="I11" s="10"/>
      <c r="J11" s="17"/>
      <c r="K11" s="20" t="str">
        <f>IF(ISBLANK(K7),"",0.299*(K7^0.0767)*100)</f>
        <v/>
      </c>
      <c r="L11" s="17"/>
    </row>
    <row r="12" spans="1:12" x14ac:dyDescent="0.25">
      <c r="A12" s="6"/>
      <c r="B12" s="17"/>
      <c r="C12" s="6"/>
      <c r="D12" s="6"/>
      <c r="E12" s="6"/>
      <c r="F12" s="17"/>
      <c r="G12" s="6"/>
      <c r="H12" s="6"/>
      <c r="I12" s="7"/>
      <c r="J12" s="6"/>
      <c r="K12" s="17"/>
      <c r="L12" s="6"/>
    </row>
    <row r="13" spans="1:12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10"/>
      <c r="L13" s="7"/>
    </row>
    <row r="14" spans="1:12" x14ac:dyDescent="0.25">
      <c r="A14" s="45" t="s">
        <v>526</v>
      </c>
      <c r="B14" s="45"/>
      <c r="C14" s="45"/>
      <c r="D14" s="5"/>
      <c r="E14" s="5"/>
      <c r="F14" s="5"/>
      <c r="G14" s="5"/>
      <c r="H14" s="5"/>
      <c r="I14" s="7"/>
      <c r="J14" s="5"/>
      <c r="K14" s="9"/>
      <c r="L14" s="5"/>
    </row>
    <row r="15" spans="1:12" x14ac:dyDescent="0.25">
      <c r="A15" s="5"/>
      <c r="B15" s="5"/>
      <c r="C15" s="5"/>
      <c r="D15" s="5"/>
      <c r="E15" s="5"/>
      <c r="F15" s="5"/>
      <c r="G15" s="5"/>
      <c r="H15" s="5"/>
      <c r="I15" s="7"/>
      <c r="J15" s="5"/>
      <c r="K15" s="9"/>
      <c r="L15" s="5"/>
    </row>
    <row r="16" spans="1:12" s="26" customFormat="1" ht="17.25" x14ac:dyDescent="0.25">
      <c r="A16" s="28"/>
      <c r="B16" s="9" t="s">
        <v>527</v>
      </c>
      <c r="C16" s="9"/>
      <c r="D16" s="23"/>
      <c r="E16" s="9"/>
      <c r="F16" s="9" t="s">
        <v>541</v>
      </c>
      <c r="G16" s="9"/>
      <c r="H16" s="9"/>
      <c r="I16" s="10"/>
      <c r="J16" s="9"/>
      <c r="K16" s="24"/>
      <c r="L16" s="9"/>
    </row>
    <row r="17" spans="1:14" x14ac:dyDescent="0.25">
      <c r="A17" s="15"/>
      <c r="B17" s="9"/>
      <c r="C17" s="9"/>
      <c r="D17" s="12"/>
      <c r="E17" s="5"/>
      <c r="F17" s="5"/>
      <c r="G17" s="5"/>
      <c r="H17" s="5"/>
      <c r="I17" s="7"/>
      <c r="J17" s="5"/>
      <c r="K17" s="9"/>
      <c r="L17" s="5"/>
      <c r="N17" t="s">
        <v>531</v>
      </c>
    </row>
    <row r="18" spans="1:14" s="26" customFormat="1" ht="17.25" x14ac:dyDescent="0.25">
      <c r="A18" s="28"/>
      <c r="B18" s="9" t="s">
        <v>528</v>
      </c>
      <c r="C18" s="9"/>
      <c r="D18" s="22"/>
      <c r="E18" s="9"/>
      <c r="F18" s="9" t="s">
        <v>542</v>
      </c>
      <c r="G18" s="9"/>
      <c r="H18" s="9"/>
      <c r="I18" s="10"/>
      <c r="J18" s="9"/>
      <c r="K18" s="19"/>
      <c r="L18" s="9"/>
    </row>
    <row r="19" spans="1:14" x14ac:dyDescent="0.25">
      <c r="A19" s="5"/>
      <c r="B19" s="9"/>
      <c r="C19" s="9"/>
      <c r="D19" s="9"/>
      <c r="E19" s="5"/>
      <c r="F19" s="5"/>
      <c r="G19" s="5"/>
      <c r="H19" s="5"/>
      <c r="I19" s="7"/>
      <c r="J19" s="5"/>
      <c r="K19" s="9"/>
      <c r="L19" s="5"/>
    </row>
    <row r="20" spans="1:14" s="26" customFormat="1" ht="17.25" x14ac:dyDescent="0.25">
      <c r="A20" s="9"/>
      <c r="B20" s="9" t="s">
        <v>529</v>
      </c>
      <c r="C20" s="9"/>
      <c r="D20" s="16" t="str">
        <f>IF(ISBLANK(D5),"",IF(D9&gt;=100,0,D16-(D16*(D9/100))))</f>
        <v/>
      </c>
      <c r="E20" s="9"/>
      <c r="F20" s="9" t="s">
        <v>543</v>
      </c>
      <c r="G20" s="9"/>
      <c r="H20" s="9"/>
      <c r="I20" s="10"/>
      <c r="J20" s="9"/>
      <c r="K20" s="16" t="str">
        <f>IF(ISBLANK(K7),"",IF(K9&gt;=100,0,K16-(K16*(K9/100))))</f>
        <v/>
      </c>
      <c r="L20" s="9"/>
    </row>
    <row r="21" spans="1:14" x14ac:dyDescent="0.25">
      <c r="A21" s="5"/>
      <c r="B21" s="9"/>
      <c r="C21" s="9"/>
      <c r="D21" s="9"/>
      <c r="E21" s="5"/>
      <c r="F21" s="5"/>
      <c r="G21" s="5"/>
      <c r="H21" s="5"/>
      <c r="I21" s="7"/>
      <c r="J21" s="5"/>
      <c r="K21" s="9"/>
      <c r="L21" s="5"/>
    </row>
    <row r="22" spans="1:14" s="26" customFormat="1" ht="17.25" x14ac:dyDescent="0.25">
      <c r="A22" s="9"/>
      <c r="B22" s="9" t="s">
        <v>530</v>
      </c>
      <c r="C22" s="9"/>
      <c r="D22" s="11" t="str">
        <f>IF(ISBLANK(D5),"",D18-(D18*(D11/100)))</f>
        <v/>
      </c>
      <c r="E22" s="9"/>
      <c r="F22" s="9" t="s">
        <v>544</v>
      </c>
      <c r="G22" s="9"/>
      <c r="H22" s="9"/>
      <c r="I22" s="10"/>
      <c r="J22" s="9"/>
      <c r="K22" s="11" t="str">
        <f>IF(ISBLANK(K7),"",K18-(K18*(K11/100)))</f>
        <v/>
      </c>
      <c r="L22" s="9"/>
    </row>
    <row r="23" spans="1:14" x14ac:dyDescent="0.25">
      <c r="A23" s="5"/>
      <c r="B23" s="5"/>
      <c r="C23" s="5"/>
      <c r="D23" s="5"/>
      <c r="E23" s="5"/>
      <c r="F23" s="5"/>
      <c r="G23" s="5"/>
      <c r="H23" s="5"/>
      <c r="I23" s="7"/>
      <c r="J23" s="5"/>
      <c r="K23" s="5"/>
      <c r="L23" s="5"/>
    </row>
  </sheetData>
  <mergeCells count="4">
    <mergeCell ref="A1:H2"/>
    <mergeCell ref="A3:B3"/>
    <mergeCell ref="A14:C14"/>
    <mergeCell ref="J3:L3"/>
  </mergeCells>
  <dataValidations count="2">
    <dataValidation type="decimal" allowBlank="1" showInputMessage="1" showErrorMessage="1" errorTitle="Ugyldig værdi" error="Fosforfrigivelsen skal indtastes som et positiv tal." sqref="D18" xr:uid="{00000000-0002-0000-0200-000000000000}">
      <formula1>0</formula1>
      <formula2>99999</formula2>
    </dataValidation>
    <dataValidation type="decimal" allowBlank="1" showInputMessage="1" showErrorMessage="1" errorTitle="Ugyldig værdi" error="Projektets kvælstofreduktion skal indtastes som en værdi højere end 0." sqref="D16" xr:uid="{00000000-0002-0000-0200-000001000000}">
      <formula1>0</formula1>
      <formula2>99999</formula2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top" error="Vælg en sø fra listen" xr:uid="{00000000-0002-0000-0200-000002000000}">
          <x14:formula1>
            <xm:f>'Data nedstrøms sø'!$A$2:$A$519</xm:f>
          </x14:formula1>
          <xm:sqref>D5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1"/>
  <sheetViews>
    <sheetView workbookViewId="0">
      <selection activeCell="B21" sqref="B21"/>
    </sheetView>
  </sheetViews>
  <sheetFormatPr defaultRowHeight="15" x14ac:dyDescent="0.25"/>
  <cols>
    <col min="1" max="1" width="55.28515625" bestFit="1" customWidth="1"/>
    <col min="2" max="2" width="14" customWidth="1"/>
  </cols>
  <sheetData>
    <row r="1" spans="1:2" ht="25.5" customHeight="1" x14ac:dyDescent="0.25">
      <c r="A1" s="47" t="s">
        <v>545</v>
      </c>
      <c r="B1" s="48" t="s">
        <v>546</v>
      </c>
    </row>
    <row r="2" spans="1:2" x14ac:dyDescent="0.25">
      <c r="A2" s="47"/>
      <c r="B2" s="49"/>
    </row>
    <row r="3" spans="1:2" x14ac:dyDescent="0.25">
      <c r="A3" s="29" t="s">
        <v>547</v>
      </c>
      <c r="B3" s="30">
        <v>20.3</v>
      </c>
    </row>
    <row r="4" spans="1:2" x14ac:dyDescent="0.25">
      <c r="A4" s="29" t="s">
        <v>548</v>
      </c>
      <c r="B4" s="30">
        <v>1</v>
      </c>
    </row>
    <row r="5" spans="1:2" x14ac:dyDescent="0.25">
      <c r="A5" s="29" t="s">
        <v>549</v>
      </c>
      <c r="B5" s="30">
        <v>1</v>
      </c>
    </row>
    <row r="6" spans="1:2" x14ac:dyDescent="0.25">
      <c r="A6" s="29" t="s">
        <v>550</v>
      </c>
      <c r="B6" s="30">
        <v>1</v>
      </c>
    </row>
    <row r="7" spans="1:2" x14ac:dyDescent="0.25">
      <c r="A7" s="29" t="s">
        <v>551</v>
      </c>
      <c r="B7" s="30">
        <v>1</v>
      </c>
    </row>
    <row r="8" spans="1:2" x14ac:dyDescent="0.25">
      <c r="A8" s="29" t="s">
        <v>552</v>
      </c>
      <c r="B8" s="30">
        <v>7.6</v>
      </c>
    </row>
    <row r="9" spans="1:2" x14ac:dyDescent="0.25">
      <c r="A9" s="29" t="s">
        <v>553</v>
      </c>
      <c r="B9" s="30">
        <v>16</v>
      </c>
    </row>
    <row r="10" spans="1:2" x14ac:dyDescent="0.25">
      <c r="A10" s="29" t="s">
        <v>554</v>
      </c>
      <c r="B10" s="30">
        <v>1.4</v>
      </c>
    </row>
    <row r="11" spans="1:2" x14ac:dyDescent="0.25">
      <c r="A11" s="29" t="s">
        <v>555</v>
      </c>
      <c r="B11" s="30">
        <v>12.5</v>
      </c>
    </row>
    <row r="12" spans="1:2" x14ac:dyDescent="0.25">
      <c r="A12" s="29" t="s">
        <v>556</v>
      </c>
      <c r="B12" s="30">
        <v>13.4</v>
      </c>
    </row>
    <row r="13" spans="1:2" x14ac:dyDescent="0.25">
      <c r="A13" s="29" t="s">
        <v>557</v>
      </c>
      <c r="B13" s="30">
        <v>1</v>
      </c>
    </row>
    <row r="14" spans="1:2" x14ac:dyDescent="0.25">
      <c r="A14" s="29" t="s">
        <v>558</v>
      </c>
      <c r="B14" s="30">
        <v>1</v>
      </c>
    </row>
    <row r="15" spans="1:2" x14ac:dyDescent="0.25">
      <c r="A15" s="29" t="s">
        <v>559</v>
      </c>
      <c r="B15" s="30">
        <v>1</v>
      </c>
    </row>
    <row r="16" spans="1:2" x14ac:dyDescent="0.25">
      <c r="A16" s="29" t="s">
        <v>560</v>
      </c>
      <c r="B16" s="30">
        <v>1</v>
      </c>
    </row>
    <row r="17" spans="1:2" x14ac:dyDescent="0.25">
      <c r="A17" s="29" t="s">
        <v>561</v>
      </c>
      <c r="B17" s="30">
        <v>1</v>
      </c>
    </row>
    <row r="18" spans="1:2" x14ac:dyDescent="0.25">
      <c r="A18" s="29" t="s">
        <v>562</v>
      </c>
      <c r="B18" s="30">
        <v>1</v>
      </c>
    </row>
    <row r="19" spans="1:2" x14ac:dyDescent="0.25">
      <c r="A19" s="29" t="s">
        <v>563</v>
      </c>
      <c r="B19" s="30">
        <v>1</v>
      </c>
    </row>
    <row r="20" spans="1:2" x14ac:dyDescent="0.25">
      <c r="A20" s="29" t="s">
        <v>564</v>
      </c>
      <c r="B20" s="30">
        <v>1</v>
      </c>
    </row>
    <row r="21" spans="1:2" x14ac:dyDescent="0.25">
      <c r="A21" s="29" t="s">
        <v>565</v>
      </c>
      <c r="B21" s="30">
        <v>1</v>
      </c>
    </row>
    <row r="22" spans="1:2" x14ac:dyDescent="0.25">
      <c r="A22" s="29" t="s">
        <v>566</v>
      </c>
      <c r="B22" s="30">
        <v>1</v>
      </c>
    </row>
    <row r="23" spans="1:2" x14ac:dyDescent="0.25">
      <c r="A23" s="29" t="s">
        <v>567</v>
      </c>
      <c r="B23" s="30">
        <v>1</v>
      </c>
    </row>
    <row r="24" spans="1:2" x14ac:dyDescent="0.25">
      <c r="A24" s="29" t="s">
        <v>568</v>
      </c>
      <c r="B24" s="30">
        <v>1</v>
      </c>
    </row>
    <row r="25" spans="1:2" x14ac:dyDescent="0.25">
      <c r="A25" s="29" t="s">
        <v>569</v>
      </c>
      <c r="B25" s="30">
        <v>31.3</v>
      </c>
    </row>
    <row r="26" spans="1:2" x14ac:dyDescent="0.25">
      <c r="A26" s="29" t="s">
        <v>570</v>
      </c>
      <c r="B26" s="30">
        <v>1</v>
      </c>
    </row>
    <row r="27" spans="1:2" x14ac:dyDescent="0.25">
      <c r="A27" s="29" t="s">
        <v>571</v>
      </c>
      <c r="B27" s="30">
        <v>1</v>
      </c>
    </row>
    <row r="28" spans="1:2" x14ac:dyDescent="0.25">
      <c r="A28" s="29" t="s">
        <v>572</v>
      </c>
      <c r="B28" s="30">
        <v>42.1</v>
      </c>
    </row>
    <row r="29" spans="1:2" x14ac:dyDescent="0.25">
      <c r="A29" s="29" t="s">
        <v>573</v>
      </c>
      <c r="B29" s="30">
        <v>12.5</v>
      </c>
    </row>
    <row r="30" spans="1:2" x14ac:dyDescent="0.25">
      <c r="A30" s="29" t="s">
        <v>574</v>
      </c>
      <c r="B30" s="30">
        <v>1</v>
      </c>
    </row>
    <row r="31" spans="1:2" x14ac:dyDescent="0.25">
      <c r="A31" s="29" t="s">
        <v>575</v>
      </c>
      <c r="B31" s="30">
        <v>1</v>
      </c>
    </row>
    <row r="32" spans="1:2" x14ac:dyDescent="0.25">
      <c r="A32" s="29" t="s">
        <v>576</v>
      </c>
      <c r="B32" s="30">
        <v>17.2</v>
      </c>
    </row>
    <row r="33" spans="1:2" x14ac:dyDescent="0.25">
      <c r="A33" s="29" t="s">
        <v>577</v>
      </c>
      <c r="B33" s="30">
        <v>1</v>
      </c>
    </row>
    <row r="34" spans="1:2" x14ac:dyDescent="0.25">
      <c r="A34" s="29" t="s">
        <v>578</v>
      </c>
      <c r="B34" s="30">
        <v>17.600000000000001</v>
      </c>
    </row>
    <row r="35" spans="1:2" x14ac:dyDescent="0.25">
      <c r="A35" s="29" t="s">
        <v>579</v>
      </c>
      <c r="B35" s="30">
        <v>1</v>
      </c>
    </row>
    <row r="36" spans="1:2" x14ac:dyDescent="0.25">
      <c r="A36" s="29" t="s">
        <v>580</v>
      </c>
      <c r="B36" s="30">
        <v>1.1000000000000001</v>
      </c>
    </row>
    <row r="37" spans="1:2" x14ac:dyDescent="0.25">
      <c r="A37" s="29" t="s">
        <v>581</v>
      </c>
      <c r="B37" s="30">
        <v>2.2999999999999998</v>
      </c>
    </row>
    <row r="38" spans="1:2" x14ac:dyDescent="0.25">
      <c r="A38" s="29" t="s">
        <v>582</v>
      </c>
      <c r="B38" s="30">
        <v>1</v>
      </c>
    </row>
    <row r="39" spans="1:2" x14ac:dyDescent="0.25">
      <c r="A39" s="29" t="s">
        <v>583</v>
      </c>
      <c r="B39" s="30">
        <v>4.5999999999999996</v>
      </c>
    </row>
    <row r="40" spans="1:2" x14ac:dyDescent="0.25">
      <c r="A40" s="29" t="s">
        <v>584</v>
      </c>
      <c r="B40" s="30">
        <v>1</v>
      </c>
    </row>
    <row r="41" spans="1:2" x14ac:dyDescent="0.25">
      <c r="A41" s="29" t="s">
        <v>585</v>
      </c>
      <c r="B41" s="30">
        <v>15.6</v>
      </c>
    </row>
    <row r="42" spans="1:2" x14ac:dyDescent="0.25">
      <c r="A42" s="29" t="s">
        <v>586</v>
      </c>
      <c r="B42" s="30">
        <v>8.5</v>
      </c>
    </row>
    <row r="43" spans="1:2" x14ac:dyDescent="0.25">
      <c r="A43" s="29" t="s">
        <v>587</v>
      </c>
      <c r="B43" s="30">
        <v>1</v>
      </c>
    </row>
    <row r="44" spans="1:2" x14ac:dyDescent="0.25">
      <c r="A44" s="29" t="s">
        <v>588</v>
      </c>
      <c r="B44" s="30">
        <v>7.7</v>
      </c>
    </row>
    <row r="45" spans="1:2" x14ac:dyDescent="0.25">
      <c r="A45" s="29" t="s">
        <v>589</v>
      </c>
      <c r="B45" s="30">
        <v>1</v>
      </c>
    </row>
    <row r="46" spans="1:2" x14ac:dyDescent="0.25">
      <c r="A46" s="29" t="s">
        <v>590</v>
      </c>
      <c r="B46" s="30">
        <v>1</v>
      </c>
    </row>
    <row r="47" spans="1:2" x14ac:dyDescent="0.25">
      <c r="A47" s="29" t="s">
        <v>591</v>
      </c>
      <c r="B47" s="30">
        <v>1</v>
      </c>
    </row>
    <row r="48" spans="1:2" x14ac:dyDescent="0.25">
      <c r="A48" s="29" t="s">
        <v>592</v>
      </c>
      <c r="B48" s="30">
        <v>1</v>
      </c>
    </row>
    <row r="49" spans="1:2" x14ac:dyDescent="0.25">
      <c r="A49" s="29" t="s">
        <v>593</v>
      </c>
      <c r="B49" s="30">
        <v>1</v>
      </c>
    </row>
    <row r="50" spans="1:2" x14ac:dyDescent="0.25">
      <c r="A50" s="29" t="s">
        <v>594</v>
      </c>
      <c r="B50" s="30">
        <v>3.4</v>
      </c>
    </row>
    <row r="51" spans="1:2" x14ac:dyDescent="0.25">
      <c r="A51" s="29" t="s">
        <v>595</v>
      </c>
      <c r="B51" s="30">
        <v>1</v>
      </c>
    </row>
    <row r="52" spans="1:2" x14ac:dyDescent="0.25">
      <c r="A52" s="29" t="s">
        <v>596</v>
      </c>
      <c r="B52" s="30">
        <v>1</v>
      </c>
    </row>
    <row r="53" spans="1:2" x14ac:dyDescent="0.25">
      <c r="A53" s="29" t="s">
        <v>597</v>
      </c>
      <c r="B53" s="30">
        <v>26.2</v>
      </c>
    </row>
    <row r="54" spans="1:2" x14ac:dyDescent="0.25">
      <c r="A54" s="29" t="s">
        <v>598</v>
      </c>
      <c r="B54" s="30">
        <v>9.1</v>
      </c>
    </row>
    <row r="55" spans="1:2" x14ac:dyDescent="0.25">
      <c r="A55" s="29" t="s">
        <v>599</v>
      </c>
      <c r="B55" s="30">
        <v>1.7</v>
      </c>
    </row>
    <row r="56" spans="1:2" x14ac:dyDescent="0.25">
      <c r="A56" s="29" t="s">
        <v>600</v>
      </c>
      <c r="B56" s="30">
        <v>4.9000000000000004</v>
      </c>
    </row>
    <row r="57" spans="1:2" x14ac:dyDescent="0.25">
      <c r="A57" s="29" t="s">
        <v>601</v>
      </c>
      <c r="B57" s="30">
        <v>3.2</v>
      </c>
    </row>
    <row r="58" spans="1:2" x14ac:dyDescent="0.25">
      <c r="A58" s="29" t="s">
        <v>602</v>
      </c>
      <c r="B58" s="30">
        <v>14.7</v>
      </c>
    </row>
    <row r="59" spans="1:2" x14ac:dyDescent="0.25">
      <c r="A59" s="29" t="s">
        <v>603</v>
      </c>
      <c r="B59" s="30">
        <v>1</v>
      </c>
    </row>
    <row r="60" spans="1:2" x14ac:dyDescent="0.25">
      <c r="A60" s="29" t="s">
        <v>604</v>
      </c>
      <c r="B60" s="30">
        <v>1</v>
      </c>
    </row>
    <row r="61" spans="1:2" x14ac:dyDescent="0.25">
      <c r="A61" s="29" t="s">
        <v>605</v>
      </c>
      <c r="B61" s="30">
        <v>3.8</v>
      </c>
    </row>
    <row r="62" spans="1:2" x14ac:dyDescent="0.25">
      <c r="A62" s="29" t="s">
        <v>606</v>
      </c>
      <c r="B62" s="30">
        <v>1</v>
      </c>
    </row>
    <row r="63" spans="1:2" x14ac:dyDescent="0.25">
      <c r="A63" s="29" t="s">
        <v>607</v>
      </c>
      <c r="B63" s="30">
        <v>3.1</v>
      </c>
    </row>
    <row r="64" spans="1:2" x14ac:dyDescent="0.25">
      <c r="A64" s="29" t="s">
        <v>608</v>
      </c>
      <c r="B64" s="30">
        <v>1</v>
      </c>
    </row>
    <row r="65" spans="1:2" x14ac:dyDescent="0.25">
      <c r="A65" s="29" t="s">
        <v>609</v>
      </c>
      <c r="B65" s="30">
        <v>9.1</v>
      </c>
    </row>
    <row r="66" spans="1:2" x14ac:dyDescent="0.25">
      <c r="A66" s="29" t="s">
        <v>610</v>
      </c>
      <c r="B66" s="30">
        <v>1</v>
      </c>
    </row>
    <row r="67" spans="1:2" x14ac:dyDescent="0.25">
      <c r="A67" s="29" t="s">
        <v>611</v>
      </c>
      <c r="B67" s="30">
        <v>5.3</v>
      </c>
    </row>
    <row r="68" spans="1:2" x14ac:dyDescent="0.25">
      <c r="A68" s="29" t="s">
        <v>612</v>
      </c>
      <c r="B68" s="30">
        <v>19.8</v>
      </c>
    </row>
    <row r="69" spans="1:2" x14ac:dyDescent="0.25">
      <c r="A69" s="29" t="s">
        <v>613</v>
      </c>
      <c r="B69" s="30">
        <v>25</v>
      </c>
    </row>
    <row r="70" spans="1:2" x14ac:dyDescent="0.25">
      <c r="A70" s="29" t="s">
        <v>614</v>
      </c>
      <c r="B70" s="30">
        <v>4.5</v>
      </c>
    </row>
    <row r="71" spans="1:2" x14ac:dyDescent="0.25">
      <c r="A71" s="29" t="s">
        <v>615</v>
      </c>
      <c r="B71" s="30">
        <v>8.6</v>
      </c>
    </row>
    <row r="72" spans="1:2" x14ac:dyDescent="0.25">
      <c r="A72" s="29" t="s">
        <v>616</v>
      </c>
      <c r="B72" s="30">
        <v>4.5</v>
      </c>
    </row>
    <row r="73" spans="1:2" x14ac:dyDescent="0.25">
      <c r="A73" s="29" t="s">
        <v>617</v>
      </c>
      <c r="B73" s="30">
        <v>16</v>
      </c>
    </row>
    <row r="74" spans="1:2" x14ac:dyDescent="0.25">
      <c r="A74" s="29" t="s">
        <v>618</v>
      </c>
      <c r="B74" s="30">
        <v>32.799999999999997</v>
      </c>
    </row>
    <row r="75" spans="1:2" x14ac:dyDescent="0.25">
      <c r="A75" s="29" t="s">
        <v>619</v>
      </c>
      <c r="B75" s="30">
        <v>22.1</v>
      </c>
    </row>
    <row r="76" spans="1:2" x14ac:dyDescent="0.25">
      <c r="A76" s="29" t="s">
        <v>620</v>
      </c>
      <c r="B76" s="30">
        <v>1</v>
      </c>
    </row>
    <row r="77" spans="1:2" x14ac:dyDescent="0.25">
      <c r="A77" s="29" t="s">
        <v>621</v>
      </c>
      <c r="B77" s="30">
        <v>1</v>
      </c>
    </row>
    <row r="78" spans="1:2" x14ac:dyDescent="0.25">
      <c r="A78" s="29" t="s">
        <v>622</v>
      </c>
      <c r="B78" s="30">
        <v>1</v>
      </c>
    </row>
    <row r="79" spans="1:2" x14ac:dyDescent="0.25">
      <c r="A79" s="29" t="s">
        <v>623</v>
      </c>
      <c r="B79" s="30">
        <v>21.3</v>
      </c>
    </row>
    <row r="80" spans="1:2" x14ac:dyDescent="0.25">
      <c r="A80" s="29" t="s">
        <v>624</v>
      </c>
      <c r="B80" s="30">
        <v>5.7</v>
      </c>
    </row>
    <row r="81" spans="1:2" x14ac:dyDescent="0.25">
      <c r="A81" s="29" t="s">
        <v>625</v>
      </c>
      <c r="B81" s="30">
        <v>4.5</v>
      </c>
    </row>
    <row r="82" spans="1:2" x14ac:dyDescent="0.25">
      <c r="A82" s="29" t="s">
        <v>626</v>
      </c>
      <c r="B82" s="30">
        <v>61.4</v>
      </c>
    </row>
    <row r="83" spans="1:2" x14ac:dyDescent="0.25">
      <c r="A83" s="29" t="s">
        <v>627</v>
      </c>
      <c r="B83" s="30">
        <v>4.5999999999999996</v>
      </c>
    </row>
    <row r="84" spans="1:2" x14ac:dyDescent="0.25">
      <c r="A84" s="29" t="s">
        <v>628</v>
      </c>
      <c r="B84" s="30">
        <v>2.8</v>
      </c>
    </row>
    <row r="85" spans="1:2" x14ac:dyDescent="0.25">
      <c r="A85" s="29" t="s">
        <v>629</v>
      </c>
      <c r="B85" s="30">
        <v>6.8</v>
      </c>
    </row>
    <row r="86" spans="1:2" x14ac:dyDescent="0.25">
      <c r="A86" s="29" t="s">
        <v>630</v>
      </c>
      <c r="B86" s="30">
        <v>6.1</v>
      </c>
    </row>
    <row r="87" spans="1:2" x14ac:dyDescent="0.25">
      <c r="A87" s="29" t="s">
        <v>631</v>
      </c>
      <c r="B87" s="30">
        <v>8.6999999999999993</v>
      </c>
    </row>
    <row r="88" spans="1:2" x14ac:dyDescent="0.25">
      <c r="A88" s="29" t="s">
        <v>632</v>
      </c>
      <c r="B88" s="30">
        <v>35.200000000000003</v>
      </c>
    </row>
    <row r="89" spans="1:2" x14ac:dyDescent="0.25">
      <c r="A89" s="29" t="s">
        <v>633</v>
      </c>
      <c r="B89" s="30">
        <v>1</v>
      </c>
    </row>
    <row r="90" spans="1:2" x14ac:dyDescent="0.25">
      <c r="A90" s="29" t="s">
        <v>634</v>
      </c>
      <c r="B90" s="30">
        <v>1</v>
      </c>
    </row>
    <row r="91" spans="1:2" x14ac:dyDescent="0.25">
      <c r="A91" s="29" t="s">
        <v>635</v>
      </c>
      <c r="B91" s="30">
        <v>1</v>
      </c>
    </row>
    <row r="92" spans="1:2" x14ac:dyDescent="0.25">
      <c r="A92" s="29" t="s">
        <v>636</v>
      </c>
      <c r="B92" s="30">
        <v>1</v>
      </c>
    </row>
    <row r="93" spans="1:2" x14ac:dyDescent="0.25">
      <c r="A93" s="29" t="s">
        <v>637</v>
      </c>
      <c r="B93" s="30">
        <v>1</v>
      </c>
    </row>
    <row r="94" spans="1:2" x14ac:dyDescent="0.25">
      <c r="A94" s="29" t="s">
        <v>638</v>
      </c>
      <c r="B94" s="30">
        <v>5.9</v>
      </c>
    </row>
    <row r="95" spans="1:2" x14ac:dyDescent="0.25">
      <c r="A95" s="29" t="s">
        <v>639</v>
      </c>
      <c r="B95" s="30">
        <v>1</v>
      </c>
    </row>
    <row r="96" spans="1:2" x14ac:dyDescent="0.25">
      <c r="A96" s="29" t="s">
        <v>640</v>
      </c>
      <c r="B96" s="30">
        <v>1</v>
      </c>
    </row>
    <row r="97" spans="1:2" x14ac:dyDescent="0.25">
      <c r="A97" s="29" t="s">
        <v>641</v>
      </c>
      <c r="B97" s="30">
        <v>1.2</v>
      </c>
    </row>
    <row r="98" spans="1:2" x14ac:dyDescent="0.25">
      <c r="A98" s="29" t="s">
        <v>642</v>
      </c>
      <c r="B98" s="30">
        <v>1</v>
      </c>
    </row>
    <row r="99" spans="1:2" x14ac:dyDescent="0.25">
      <c r="A99" s="29" t="s">
        <v>643</v>
      </c>
      <c r="B99" s="30">
        <v>4.5</v>
      </c>
    </row>
    <row r="100" spans="1:2" x14ac:dyDescent="0.25">
      <c r="A100" s="29" t="s">
        <v>644</v>
      </c>
      <c r="B100" s="30">
        <v>1</v>
      </c>
    </row>
    <row r="101" spans="1:2" x14ac:dyDescent="0.25">
      <c r="A101" s="29" t="s">
        <v>645</v>
      </c>
      <c r="B101" s="30">
        <v>1</v>
      </c>
    </row>
    <row r="102" spans="1:2" x14ac:dyDescent="0.25">
      <c r="A102" s="29" t="s">
        <v>646</v>
      </c>
      <c r="B102" s="30">
        <v>2.4</v>
      </c>
    </row>
    <row r="103" spans="1:2" x14ac:dyDescent="0.25">
      <c r="A103" s="29" t="s">
        <v>647</v>
      </c>
      <c r="B103" s="30">
        <v>1.7</v>
      </c>
    </row>
    <row r="104" spans="1:2" x14ac:dyDescent="0.25">
      <c r="A104" s="29" t="s">
        <v>648</v>
      </c>
      <c r="B104" s="30">
        <v>1</v>
      </c>
    </row>
    <row r="105" spans="1:2" x14ac:dyDescent="0.25">
      <c r="A105" s="29" t="s">
        <v>649</v>
      </c>
      <c r="B105" s="30">
        <v>1</v>
      </c>
    </row>
    <row r="106" spans="1:2" x14ac:dyDescent="0.25">
      <c r="A106" s="29" t="s">
        <v>650</v>
      </c>
      <c r="B106" s="30">
        <v>3.5</v>
      </c>
    </row>
    <row r="107" spans="1:2" x14ac:dyDescent="0.25">
      <c r="A107" s="29" t="s">
        <v>651</v>
      </c>
      <c r="B107" s="30">
        <v>1</v>
      </c>
    </row>
    <row r="108" spans="1:2" x14ac:dyDescent="0.25">
      <c r="A108" s="29" t="s">
        <v>652</v>
      </c>
      <c r="B108" s="30">
        <v>1</v>
      </c>
    </row>
    <row r="109" spans="1:2" x14ac:dyDescent="0.25">
      <c r="A109" s="29" t="s">
        <v>653</v>
      </c>
      <c r="B109" s="30">
        <v>1</v>
      </c>
    </row>
    <row r="110" spans="1:2" x14ac:dyDescent="0.25">
      <c r="A110" s="29" t="s">
        <v>654</v>
      </c>
      <c r="B110" s="30">
        <v>1</v>
      </c>
    </row>
    <row r="111" spans="1:2" x14ac:dyDescent="0.25">
      <c r="A111" s="29" t="s">
        <v>655</v>
      </c>
      <c r="B111" s="30">
        <v>1</v>
      </c>
    </row>
  </sheetData>
  <sheetProtection algorithmName="SHA-512" hashValue="sZoO9hURhxeQL5Vqa1zXWEQr/hcxfASSt/qx5QCViikNVWH7jrg/CY5rSErRZFmalCIOoZryrcFS/X7Sd+MbCw==" saltValue="fsISUauw378cqs8VCHFL5A==" spinCount="100000" sheet="1" objects="1" scenarios="1"/>
  <autoFilter ref="A1:B111" xr:uid="{00000000-0009-0000-0000-000003000000}"/>
  <mergeCells count="2">
    <mergeCell ref="A1:A2"/>
    <mergeCell ref="B1:B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19"/>
  <sheetViews>
    <sheetView workbookViewId="0">
      <selection activeCell="G30" sqref="G30"/>
    </sheetView>
  </sheetViews>
  <sheetFormatPr defaultRowHeight="15" x14ac:dyDescent="0.25"/>
  <cols>
    <col min="1" max="1" width="19.28515625" customWidth="1"/>
    <col min="2" max="2" width="17.140625" customWidth="1"/>
    <col min="3" max="3" width="12.7109375" customWidth="1"/>
    <col min="4" max="4" width="7.140625" customWidth="1"/>
    <col min="5" max="5" width="9.85546875" customWidth="1"/>
    <col min="6" max="6" width="9.7109375" customWidth="1"/>
    <col min="7" max="7" width="15.7109375" customWidth="1"/>
    <col min="8" max="8" width="18.140625" style="4" customWidth="1"/>
    <col min="9" max="9" width="10.140625" customWidth="1"/>
  </cols>
  <sheetData>
    <row r="1" spans="1:9" ht="15.75" thickBot="1" x14ac:dyDescent="0.3">
      <c r="A1" s="1" t="s">
        <v>0</v>
      </c>
      <c r="B1" s="14" t="s">
        <v>533</v>
      </c>
      <c r="C1" s="1" t="s">
        <v>534</v>
      </c>
      <c r="D1" s="1" t="s">
        <v>535</v>
      </c>
      <c r="E1" s="1" t="s">
        <v>536</v>
      </c>
      <c r="F1" s="1" t="s">
        <v>537</v>
      </c>
      <c r="G1" s="1" t="s">
        <v>1</v>
      </c>
      <c r="H1" s="2" t="s">
        <v>2</v>
      </c>
      <c r="I1" s="3" t="s">
        <v>3</v>
      </c>
    </row>
    <row r="2" spans="1:9" x14ac:dyDescent="0.25">
      <c r="A2" t="s">
        <v>489</v>
      </c>
      <c r="B2">
        <v>26</v>
      </c>
      <c r="C2" t="s">
        <v>538</v>
      </c>
      <c r="D2">
        <v>915</v>
      </c>
      <c r="E2">
        <v>10</v>
      </c>
      <c r="F2">
        <v>2</v>
      </c>
      <c r="G2">
        <v>7.8</v>
      </c>
      <c r="H2" s="31">
        <v>1.0477195311598981</v>
      </c>
      <c r="I2">
        <v>2.1</v>
      </c>
    </row>
    <row r="3" spans="1:9" x14ac:dyDescent="0.25">
      <c r="A3" t="s">
        <v>31</v>
      </c>
      <c r="B3">
        <v>111</v>
      </c>
      <c r="C3" t="s">
        <v>538</v>
      </c>
      <c r="D3">
        <v>93</v>
      </c>
      <c r="E3">
        <v>10</v>
      </c>
      <c r="F3">
        <v>2</v>
      </c>
      <c r="G3">
        <v>3.7</v>
      </c>
      <c r="H3" s="31">
        <v>2.3047056602230271</v>
      </c>
      <c r="I3">
        <v>11.3</v>
      </c>
    </row>
    <row r="4" spans="1:9" x14ac:dyDescent="0.25">
      <c r="A4" t="s">
        <v>196</v>
      </c>
      <c r="B4">
        <v>15</v>
      </c>
      <c r="C4" t="s">
        <v>538</v>
      </c>
      <c r="D4">
        <v>446</v>
      </c>
      <c r="E4">
        <v>9</v>
      </c>
      <c r="F4">
        <v>1</v>
      </c>
      <c r="G4">
        <v>1.6</v>
      </c>
      <c r="H4" s="31">
        <v>1.397311600350163E-2</v>
      </c>
      <c r="I4">
        <v>41.12</v>
      </c>
    </row>
    <row r="5" spans="1:9" x14ac:dyDescent="0.25">
      <c r="A5" t="s">
        <v>197</v>
      </c>
      <c r="B5">
        <v>15</v>
      </c>
      <c r="C5" t="s">
        <v>538</v>
      </c>
      <c r="D5">
        <v>447</v>
      </c>
      <c r="E5">
        <v>9</v>
      </c>
      <c r="F5">
        <v>1</v>
      </c>
      <c r="G5">
        <v>1.5</v>
      </c>
      <c r="H5" s="31">
        <v>2.1181334491084799E-3</v>
      </c>
      <c r="I5">
        <v>6.76</v>
      </c>
    </row>
    <row r="6" spans="1:9" x14ac:dyDescent="0.25">
      <c r="A6" t="s">
        <v>198</v>
      </c>
      <c r="B6">
        <v>15</v>
      </c>
      <c r="C6" t="s">
        <v>538</v>
      </c>
      <c r="D6">
        <v>448</v>
      </c>
      <c r="E6">
        <v>10</v>
      </c>
      <c r="F6">
        <v>2</v>
      </c>
      <c r="G6">
        <v>10.4</v>
      </c>
      <c r="H6" s="31">
        <v>3.0530582828823842</v>
      </c>
      <c r="I6">
        <v>52.16</v>
      </c>
    </row>
    <row r="7" spans="1:9" x14ac:dyDescent="0.25">
      <c r="A7" t="s">
        <v>341</v>
      </c>
      <c r="B7">
        <v>22</v>
      </c>
      <c r="C7" t="s">
        <v>538</v>
      </c>
      <c r="D7">
        <v>683</v>
      </c>
      <c r="E7">
        <v>13</v>
      </c>
      <c r="F7">
        <v>1</v>
      </c>
      <c r="G7">
        <v>0.8</v>
      </c>
      <c r="H7" s="31">
        <v>1.5137667487138915E-2</v>
      </c>
      <c r="I7">
        <v>49.19</v>
      </c>
    </row>
    <row r="8" spans="1:9" x14ac:dyDescent="0.25">
      <c r="A8" t="s">
        <v>79</v>
      </c>
      <c r="B8">
        <v>113</v>
      </c>
      <c r="C8" t="s">
        <v>538</v>
      </c>
      <c r="D8">
        <v>187</v>
      </c>
      <c r="E8">
        <v>9</v>
      </c>
      <c r="F8">
        <v>1</v>
      </c>
      <c r="G8">
        <v>1.85</v>
      </c>
      <c r="H8" s="31">
        <v>1.0612127629073738</v>
      </c>
      <c r="I8">
        <v>317.43</v>
      </c>
    </row>
    <row r="9" spans="1:9" x14ac:dyDescent="0.25">
      <c r="A9" t="s">
        <v>342</v>
      </c>
      <c r="B9">
        <v>22</v>
      </c>
      <c r="C9" t="s">
        <v>538</v>
      </c>
      <c r="D9">
        <v>684</v>
      </c>
      <c r="E9">
        <v>9</v>
      </c>
      <c r="F9">
        <v>1</v>
      </c>
      <c r="G9">
        <v>3.1</v>
      </c>
      <c r="H9" s="31">
        <v>2.6673572208812959</v>
      </c>
      <c r="I9">
        <v>3935.01</v>
      </c>
    </row>
    <row r="10" spans="1:9" x14ac:dyDescent="0.25">
      <c r="A10" t="s">
        <v>113</v>
      </c>
      <c r="B10">
        <v>12</v>
      </c>
      <c r="C10" t="s">
        <v>538</v>
      </c>
      <c r="D10">
        <v>248</v>
      </c>
      <c r="E10">
        <v>11</v>
      </c>
      <c r="F10">
        <v>1</v>
      </c>
      <c r="G10">
        <v>0.67</v>
      </c>
      <c r="H10" s="31">
        <v>0.80019399169016125</v>
      </c>
      <c r="I10">
        <v>368</v>
      </c>
    </row>
    <row r="11" spans="1:9" x14ac:dyDescent="0.25">
      <c r="A11" t="s">
        <v>199</v>
      </c>
      <c r="B11">
        <v>15</v>
      </c>
      <c r="C11" t="s">
        <v>538</v>
      </c>
      <c r="D11">
        <v>450</v>
      </c>
      <c r="E11">
        <v>10</v>
      </c>
      <c r="F11">
        <v>2</v>
      </c>
      <c r="G11">
        <v>3.6</v>
      </c>
      <c r="H11" s="31">
        <v>0.59268834442894969</v>
      </c>
      <c r="I11">
        <v>10.1</v>
      </c>
    </row>
    <row r="12" spans="1:9" x14ac:dyDescent="0.25">
      <c r="A12" t="s">
        <v>343</v>
      </c>
      <c r="B12">
        <v>22</v>
      </c>
      <c r="C12" t="s">
        <v>538</v>
      </c>
      <c r="D12">
        <v>685</v>
      </c>
      <c r="E12">
        <v>10</v>
      </c>
      <c r="F12">
        <v>2</v>
      </c>
      <c r="G12">
        <v>4.3</v>
      </c>
      <c r="H12" s="31">
        <v>1.5990877029678106</v>
      </c>
      <c r="I12">
        <v>4.88</v>
      </c>
    </row>
    <row r="13" spans="1:9" x14ac:dyDescent="0.25">
      <c r="A13" t="s">
        <v>322</v>
      </c>
      <c r="B13">
        <v>21</v>
      </c>
      <c r="C13" t="s">
        <v>538</v>
      </c>
      <c r="D13">
        <v>658</v>
      </c>
      <c r="E13">
        <v>10</v>
      </c>
      <c r="F13">
        <v>2</v>
      </c>
      <c r="G13">
        <v>3.8</v>
      </c>
      <c r="H13" s="31">
        <v>2.102283471805602</v>
      </c>
      <c r="I13">
        <v>6.55</v>
      </c>
    </row>
    <row r="14" spans="1:9" x14ac:dyDescent="0.25">
      <c r="A14" t="s">
        <v>378</v>
      </c>
      <c r="B14">
        <v>23</v>
      </c>
      <c r="C14" t="s">
        <v>538</v>
      </c>
      <c r="D14">
        <v>739</v>
      </c>
      <c r="E14">
        <v>9</v>
      </c>
      <c r="F14">
        <v>1</v>
      </c>
      <c r="G14">
        <v>2.1</v>
      </c>
      <c r="H14" s="31">
        <v>2.3138925858140333</v>
      </c>
      <c r="I14">
        <v>115.68</v>
      </c>
    </row>
    <row r="15" spans="1:9" x14ac:dyDescent="0.25">
      <c r="A15" t="s">
        <v>32</v>
      </c>
      <c r="B15">
        <v>111</v>
      </c>
      <c r="C15" t="s">
        <v>538</v>
      </c>
      <c r="D15">
        <v>96</v>
      </c>
      <c r="E15">
        <v>11</v>
      </c>
      <c r="F15">
        <v>1</v>
      </c>
      <c r="G15">
        <v>1.9</v>
      </c>
      <c r="H15" s="31">
        <v>0.57878457859163412</v>
      </c>
      <c r="I15">
        <v>215.8</v>
      </c>
    </row>
    <row r="16" spans="1:9" x14ac:dyDescent="0.25">
      <c r="A16" t="s">
        <v>9</v>
      </c>
      <c r="B16">
        <v>110</v>
      </c>
      <c r="C16" t="s">
        <v>538</v>
      </c>
      <c r="D16">
        <v>32</v>
      </c>
      <c r="E16">
        <v>9</v>
      </c>
      <c r="F16">
        <v>1</v>
      </c>
      <c r="G16">
        <v>1</v>
      </c>
      <c r="H16" s="31">
        <v>0.3715714452588163</v>
      </c>
      <c r="I16">
        <v>24</v>
      </c>
    </row>
    <row r="17" spans="1:9" x14ac:dyDescent="0.25">
      <c r="A17" t="s">
        <v>500</v>
      </c>
      <c r="B17">
        <v>31</v>
      </c>
      <c r="C17" t="s">
        <v>538</v>
      </c>
      <c r="D17">
        <v>934</v>
      </c>
      <c r="E17">
        <v>9</v>
      </c>
      <c r="F17">
        <v>1</v>
      </c>
      <c r="G17">
        <v>0.56000000000000005</v>
      </c>
      <c r="H17" s="31">
        <v>0.11387484865947031</v>
      </c>
      <c r="I17">
        <v>9.7200000000000006</v>
      </c>
    </row>
    <row r="18" spans="1:9" x14ac:dyDescent="0.25">
      <c r="A18" t="s">
        <v>379</v>
      </c>
      <c r="B18">
        <v>23</v>
      </c>
      <c r="C18" t="s">
        <v>538</v>
      </c>
      <c r="D18">
        <v>740</v>
      </c>
      <c r="E18">
        <v>10</v>
      </c>
      <c r="F18">
        <v>2</v>
      </c>
      <c r="G18">
        <v>3.4</v>
      </c>
      <c r="H18" s="31">
        <v>4.1781952115064698</v>
      </c>
      <c r="I18">
        <v>31.89</v>
      </c>
    </row>
    <row r="19" spans="1:9" x14ac:dyDescent="0.25">
      <c r="A19" t="s">
        <v>432</v>
      </c>
      <c r="B19">
        <v>25</v>
      </c>
      <c r="C19" t="s">
        <v>538</v>
      </c>
      <c r="D19">
        <v>830</v>
      </c>
      <c r="E19">
        <v>10</v>
      </c>
      <c r="F19">
        <v>2</v>
      </c>
      <c r="G19">
        <v>4.5999999999999996</v>
      </c>
      <c r="H19" s="31">
        <v>2.4777100604697028E-2</v>
      </c>
      <c r="I19">
        <v>89</v>
      </c>
    </row>
    <row r="20" spans="1:9" x14ac:dyDescent="0.25">
      <c r="A20" t="s">
        <v>409</v>
      </c>
      <c r="B20">
        <v>24</v>
      </c>
      <c r="C20" t="s">
        <v>538</v>
      </c>
      <c r="D20">
        <v>791</v>
      </c>
      <c r="E20">
        <v>11</v>
      </c>
      <c r="F20">
        <v>1</v>
      </c>
      <c r="G20">
        <v>1.8</v>
      </c>
      <c r="H20" s="31">
        <v>5.7151761558533716</v>
      </c>
      <c r="I20">
        <v>6.12</v>
      </c>
    </row>
    <row r="21" spans="1:9" x14ac:dyDescent="0.25">
      <c r="A21" t="s">
        <v>380</v>
      </c>
      <c r="B21">
        <v>23</v>
      </c>
      <c r="C21" t="s">
        <v>538</v>
      </c>
      <c r="D21">
        <v>741</v>
      </c>
      <c r="E21">
        <v>9</v>
      </c>
      <c r="F21">
        <v>1</v>
      </c>
      <c r="G21">
        <v>2.7</v>
      </c>
      <c r="H21" s="31">
        <v>3.6889295667279889</v>
      </c>
      <c r="I21">
        <v>8.5</v>
      </c>
    </row>
    <row r="22" spans="1:9" x14ac:dyDescent="0.25">
      <c r="A22" t="s">
        <v>200</v>
      </c>
      <c r="B22">
        <v>15</v>
      </c>
      <c r="C22" t="s">
        <v>538</v>
      </c>
      <c r="D22">
        <v>451</v>
      </c>
      <c r="E22">
        <v>9</v>
      </c>
      <c r="F22">
        <v>1</v>
      </c>
      <c r="G22">
        <v>1.8</v>
      </c>
      <c r="H22" s="31">
        <v>3.8754413913372819E-3</v>
      </c>
      <c r="I22">
        <v>75.77</v>
      </c>
    </row>
    <row r="23" spans="1:9" x14ac:dyDescent="0.25">
      <c r="A23" t="s">
        <v>114</v>
      </c>
      <c r="B23">
        <v>12</v>
      </c>
      <c r="C23" t="s">
        <v>538</v>
      </c>
      <c r="D23">
        <v>252</v>
      </c>
      <c r="E23">
        <v>13</v>
      </c>
      <c r="F23">
        <v>1</v>
      </c>
      <c r="G23">
        <v>1.2</v>
      </c>
      <c r="H23" s="31">
        <v>0.14430256014425541</v>
      </c>
      <c r="I23">
        <v>7.43</v>
      </c>
    </row>
    <row r="24" spans="1:9" x14ac:dyDescent="0.25">
      <c r="A24" t="s">
        <v>4</v>
      </c>
      <c r="B24">
        <v>11</v>
      </c>
      <c r="C24" t="s">
        <v>538</v>
      </c>
      <c r="D24">
        <v>1</v>
      </c>
      <c r="E24">
        <v>13</v>
      </c>
      <c r="F24">
        <v>1</v>
      </c>
      <c r="G24">
        <v>1.51</v>
      </c>
      <c r="H24" s="31">
        <v>0.47677058089984276</v>
      </c>
      <c r="I24">
        <v>39.799999999999997</v>
      </c>
    </row>
    <row r="25" spans="1:9" x14ac:dyDescent="0.25">
      <c r="A25" t="s">
        <v>323</v>
      </c>
      <c r="B25">
        <v>21</v>
      </c>
      <c r="C25" t="s">
        <v>538</v>
      </c>
      <c r="D25">
        <v>659</v>
      </c>
      <c r="E25">
        <v>9</v>
      </c>
      <c r="F25">
        <v>1</v>
      </c>
      <c r="G25">
        <v>0.6</v>
      </c>
      <c r="H25" s="31">
        <v>9.292425584061606E-2</v>
      </c>
      <c r="I25">
        <v>4.8499999999999996</v>
      </c>
    </row>
    <row r="26" spans="1:9" x14ac:dyDescent="0.25">
      <c r="A26" t="s">
        <v>433</v>
      </c>
      <c r="B26">
        <v>25</v>
      </c>
      <c r="C26" t="s">
        <v>538</v>
      </c>
      <c r="D26">
        <v>832</v>
      </c>
      <c r="E26">
        <v>9</v>
      </c>
      <c r="F26">
        <v>1</v>
      </c>
      <c r="G26">
        <v>1</v>
      </c>
      <c r="H26" s="31">
        <v>0.16731668641597724</v>
      </c>
      <c r="I26">
        <v>5.8</v>
      </c>
    </row>
    <row r="27" spans="1:9" x14ac:dyDescent="0.25">
      <c r="A27" t="s">
        <v>269</v>
      </c>
      <c r="B27">
        <v>16</v>
      </c>
      <c r="C27" t="s">
        <v>538</v>
      </c>
      <c r="D27">
        <v>555</v>
      </c>
      <c r="E27">
        <v>9</v>
      </c>
      <c r="F27">
        <v>1</v>
      </c>
      <c r="G27">
        <v>1</v>
      </c>
      <c r="H27" s="31">
        <v>0.13804007243122798</v>
      </c>
      <c r="I27">
        <v>10.18</v>
      </c>
    </row>
    <row r="28" spans="1:9" x14ac:dyDescent="0.25">
      <c r="A28" t="s">
        <v>381</v>
      </c>
      <c r="B28">
        <v>23</v>
      </c>
      <c r="C28" t="s">
        <v>538</v>
      </c>
      <c r="D28">
        <v>742</v>
      </c>
      <c r="E28">
        <v>13</v>
      </c>
      <c r="F28">
        <v>1</v>
      </c>
      <c r="G28">
        <v>1.2</v>
      </c>
      <c r="H28" s="31">
        <v>6.8506927125397341E-2</v>
      </c>
      <c r="I28">
        <v>13.04</v>
      </c>
    </row>
    <row r="29" spans="1:9" x14ac:dyDescent="0.25">
      <c r="A29" t="s">
        <v>434</v>
      </c>
      <c r="B29">
        <v>25</v>
      </c>
      <c r="C29" t="s">
        <v>538</v>
      </c>
      <c r="D29">
        <v>834</v>
      </c>
      <c r="E29">
        <v>9</v>
      </c>
      <c r="F29">
        <v>1</v>
      </c>
      <c r="G29">
        <v>2.5</v>
      </c>
      <c r="H29" s="31">
        <v>0.4020811778439688</v>
      </c>
      <c r="I29">
        <v>2.4</v>
      </c>
    </row>
    <row r="30" spans="1:9" x14ac:dyDescent="0.25">
      <c r="A30" t="s">
        <v>115</v>
      </c>
      <c r="B30">
        <v>12</v>
      </c>
      <c r="C30" t="s">
        <v>538</v>
      </c>
      <c r="D30">
        <v>255</v>
      </c>
      <c r="E30">
        <v>9</v>
      </c>
      <c r="F30">
        <v>1</v>
      </c>
      <c r="G30">
        <v>1.3</v>
      </c>
      <c r="H30" s="31">
        <v>0.18363342028659374</v>
      </c>
      <c r="I30">
        <v>12.5</v>
      </c>
    </row>
    <row r="31" spans="1:9" x14ac:dyDescent="0.25">
      <c r="A31" t="s">
        <v>201</v>
      </c>
      <c r="B31">
        <v>15</v>
      </c>
      <c r="C31" t="s">
        <v>538</v>
      </c>
      <c r="D31">
        <v>453</v>
      </c>
      <c r="E31">
        <v>9</v>
      </c>
      <c r="F31">
        <v>1</v>
      </c>
      <c r="G31">
        <v>4.9000000000000004</v>
      </c>
      <c r="H31" s="31">
        <v>2.5256897890201944E-2</v>
      </c>
      <c r="I31">
        <v>197.02</v>
      </c>
    </row>
    <row r="32" spans="1:9" x14ac:dyDescent="0.25">
      <c r="A32" t="s">
        <v>435</v>
      </c>
      <c r="B32">
        <v>25</v>
      </c>
      <c r="C32" t="s">
        <v>538</v>
      </c>
      <c r="D32">
        <v>835</v>
      </c>
      <c r="E32">
        <v>13</v>
      </c>
      <c r="F32">
        <v>1</v>
      </c>
      <c r="G32">
        <v>0.5</v>
      </c>
      <c r="H32" s="31">
        <v>0.49273183756528277</v>
      </c>
      <c r="I32">
        <v>13.9</v>
      </c>
    </row>
    <row r="33" spans="1:9" x14ac:dyDescent="0.25">
      <c r="A33" t="s">
        <v>410</v>
      </c>
      <c r="B33">
        <v>24</v>
      </c>
      <c r="C33" t="s">
        <v>538</v>
      </c>
      <c r="D33">
        <v>793</v>
      </c>
      <c r="E33">
        <v>9</v>
      </c>
      <c r="F33">
        <v>1</v>
      </c>
      <c r="G33">
        <v>1.1000000000000001</v>
      </c>
      <c r="H33" s="31">
        <v>6.5510268349455739E-2</v>
      </c>
      <c r="I33">
        <v>9.3000000000000007</v>
      </c>
    </row>
    <row r="34" spans="1:9" x14ac:dyDescent="0.25">
      <c r="A34" t="s">
        <v>91</v>
      </c>
      <c r="B34">
        <v>114</v>
      </c>
      <c r="C34" t="s">
        <v>539</v>
      </c>
      <c r="D34">
        <v>203</v>
      </c>
      <c r="E34">
        <v>17</v>
      </c>
      <c r="F34">
        <v>1</v>
      </c>
      <c r="G34">
        <v>1</v>
      </c>
      <c r="H34" s="31">
        <v>0.45007010693584282</v>
      </c>
      <c r="I34">
        <v>38.5</v>
      </c>
    </row>
    <row r="35" spans="1:9" x14ac:dyDescent="0.25">
      <c r="A35" t="s">
        <v>284</v>
      </c>
      <c r="B35">
        <v>17</v>
      </c>
      <c r="C35" t="s">
        <v>538</v>
      </c>
      <c r="D35">
        <v>582</v>
      </c>
      <c r="E35">
        <v>9</v>
      </c>
      <c r="F35">
        <v>1</v>
      </c>
      <c r="G35">
        <v>1</v>
      </c>
      <c r="H35" s="31">
        <v>2.0759047665299613E-2</v>
      </c>
      <c r="I35">
        <v>153.78</v>
      </c>
    </row>
    <row r="36" spans="1:9" x14ac:dyDescent="0.25">
      <c r="A36" t="s">
        <v>80</v>
      </c>
      <c r="B36">
        <v>113</v>
      </c>
      <c r="C36" t="s">
        <v>538</v>
      </c>
      <c r="D36">
        <v>188</v>
      </c>
      <c r="E36">
        <v>9</v>
      </c>
      <c r="F36">
        <v>1</v>
      </c>
      <c r="G36">
        <v>0.5</v>
      </c>
      <c r="H36" s="31">
        <v>2.5653491878062529E-3</v>
      </c>
      <c r="I36">
        <v>5.37</v>
      </c>
    </row>
    <row r="37" spans="1:9" x14ac:dyDescent="0.25">
      <c r="A37" t="s">
        <v>202</v>
      </c>
      <c r="B37">
        <v>15</v>
      </c>
      <c r="C37" t="s">
        <v>538</v>
      </c>
      <c r="D37">
        <v>455</v>
      </c>
      <c r="E37">
        <v>9</v>
      </c>
      <c r="F37">
        <v>1</v>
      </c>
      <c r="G37">
        <v>4.3</v>
      </c>
      <c r="H37" s="31">
        <v>1.2666989798455684E-2</v>
      </c>
      <c r="I37">
        <v>114.13</v>
      </c>
    </row>
    <row r="38" spans="1:9" x14ac:dyDescent="0.25">
      <c r="A38" t="s">
        <v>116</v>
      </c>
      <c r="B38">
        <v>12</v>
      </c>
      <c r="C38" t="s">
        <v>538</v>
      </c>
      <c r="D38">
        <v>256</v>
      </c>
      <c r="E38">
        <v>5</v>
      </c>
      <c r="F38">
        <v>1</v>
      </c>
      <c r="G38">
        <v>0.5</v>
      </c>
      <c r="H38" s="31">
        <v>4.474234554383183E-2</v>
      </c>
      <c r="I38">
        <v>3.74</v>
      </c>
    </row>
    <row r="39" spans="1:9" x14ac:dyDescent="0.25">
      <c r="A39" t="s">
        <v>203</v>
      </c>
      <c r="B39">
        <v>15</v>
      </c>
      <c r="C39" t="s">
        <v>538</v>
      </c>
      <c r="D39">
        <v>456</v>
      </c>
      <c r="E39">
        <v>9</v>
      </c>
      <c r="F39">
        <v>1</v>
      </c>
      <c r="G39">
        <v>1</v>
      </c>
      <c r="H39" s="31">
        <v>9.3611982255219944E-4</v>
      </c>
      <c r="I39">
        <v>12.91</v>
      </c>
    </row>
    <row r="40" spans="1:9" x14ac:dyDescent="0.25">
      <c r="A40" t="s">
        <v>117</v>
      </c>
      <c r="B40">
        <v>12</v>
      </c>
      <c r="C40" t="s">
        <v>538</v>
      </c>
      <c r="D40">
        <v>258</v>
      </c>
      <c r="E40">
        <v>13</v>
      </c>
      <c r="F40">
        <v>1</v>
      </c>
      <c r="G40">
        <v>0.8</v>
      </c>
      <c r="H40" s="31">
        <v>0.10971724786705678</v>
      </c>
      <c r="I40">
        <v>82.48</v>
      </c>
    </row>
    <row r="41" spans="1:9" x14ac:dyDescent="0.25">
      <c r="A41" t="s">
        <v>436</v>
      </c>
      <c r="B41">
        <v>25</v>
      </c>
      <c r="C41" t="s">
        <v>538</v>
      </c>
      <c r="D41">
        <v>837</v>
      </c>
      <c r="E41">
        <v>9</v>
      </c>
      <c r="F41">
        <v>1</v>
      </c>
      <c r="G41">
        <v>1.6</v>
      </c>
      <c r="H41" s="31">
        <v>0.88803412657180258</v>
      </c>
      <c r="I41">
        <v>14</v>
      </c>
    </row>
    <row r="42" spans="1:9" x14ac:dyDescent="0.25">
      <c r="A42" t="s">
        <v>437</v>
      </c>
      <c r="B42">
        <v>25</v>
      </c>
      <c r="C42" t="s">
        <v>538</v>
      </c>
      <c r="D42">
        <v>838</v>
      </c>
      <c r="E42">
        <v>9</v>
      </c>
      <c r="F42">
        <v>1</v>
      </c>
      <c r="G42">
        <v>2.2000000000000002</v>
      </c>
      <c r="H42" s="31">
        <v>0.79562406127851515</v>
      </c>
      <c r="I42">
        <v>72</v>
      </c>
    </row>
    <row r="43" spans="1:9" x14ac:dyDescent="0.25">
      <c r="A43" t="s">
        <v>204</v>
      </c>
      <c r="B43">
        <v>15</v>
      </c>
      <c r="C43" t="s">
        <v>538</v>
      </c>
      <c r="D43">
        <v>458</v>
      </c>
      <c r="E43">
        <v>9</v>
      </c>
      <c r="F43">
        <v>1</v>
      </c>
      <c r="G43">
        <v>4.5999999999999996</v>
      </c>
      <c r="H43" s="31">
        <v>0.21885977289656874</v>
      </c>
      <c r="I43">
        <v>37.409999999999997</v>
      </c>
    </row>
    <row r="44" spans="1:9" x14ac:dyDescent="0.25">
      <c r="A44" t="s">
        <v>81</v>
      </c>
      <c r="B44">
        <v>113</v>
      </c>
      <c r="C44" t="s">
        <v>538</v>
      </c>
      <c r="D44">
        <v>189</v>
      </c>
      <c r="E44">
        <v>9</v>
      </c>
      <c r="F44">
        <v>1</v>
      </c>
      <c r="G44">
        <v>0.8</v>
      </c>
      <c r="H44" s="31">
        <v>0.20489508846796692</v>
      </c>
      <c r="I44">
        <v>108.23</v>
      </c>
    </row>
    <row r="45" spans="1:9" x14ac:dyDescent="0.25">
      <c r="A45" t="s">
        <v>324</v>
      </c>
      <c r="B45">
        <v>21</v>
      </c>
      <c r="C45" t="s">
        <v>538</v>
      </c>
      <c r="D45">
        <v>660</v>
      </c>
      <c r="E45">
        <v>9</v>
      </c>
      <c r="F45">
        <v>1</v>
      </c>
      <c r="G45">
        <v>2</v>
      </c>
      <c r="H45" s="31">
        <v>1.1966063264716289</v>
      </c>
      <c r="I45">
        <v>5.24</v>
      </c>
    </row>
    <row r="46" spans="1:9" x14ac:dyDescent="0.25">
      <c r="A46" t="s">
        <v>344</v>
      </c>
      <c r="B46">
        <v>22</v>
      </c>
      <c r="C46" t="s">
        <v>538</v>
      </c>
      <c r="D46">
        <v>687</v>
      </c>
      <c r="E46">
        <v>10</v>
      </c>
      <c r="F46">
        <v>2</v>
      </c>
      <c r="G46">
        <v>3.8</v>
      </c>
      <c r="H46" s="31">
        <v>6.8982248144619871E-3</v>
      </c>
      <c r="I46">
        <v>5.42</v>
      </c>
    </row>
    <row r="47" spans="1:9" x14ac:dyDescent="0.25">
      <c r="A47" t="s">
        <v>345</v>
      </c>
      <c r="B47">
        <v>22</v>
      </c>
      <c r="C47" t="s">
        <v>538</v>
      </c>
      <c r="D47">
        <v>688</v>
      </c>
      <c r="E47">
        <v>10</v>
      </c>
      <c r="F47">
        <v>2</v>
      </c>
      <c r="G47">
        <v>6.7</v>
      </c>
      <c r="H47" s="31">
        <v>10.642522336041525</v>
      </c>
      <c r="I47">
        <v>76.36</v>
      </c>
    </row>
    <row r="48" spans="1:9" x14ac:dyDescent="0.25">
      <c r="A48" t="s">
        <v>490</v>
      </c>
      <c r="B48">
        <v>26</v>
      </c>
      <c r="C48" t="s">
        <v>538</v>
      </c>
      <c r="D48">
        <v>919</v>
      </c>
      <c r="E48">
        <v>11</v>
      </c>
      <c r="F48">
        <v>1</v>
      </c>
      <c r="G48">
        <v>0.5</v>
      </c>
      <c r="H48" s="31">
        <v>1.4739637943890114E-2</v>
      </c>
      <c r="I48">
        <v>3.2</v>
      </c>
    </row>
    <row r="49" spans="1:9" x14ac:dyDescent="0.25">
      <c r="A49" t="s">
        <v>316</v>
      </c>
      <c r="B49">
        <v>19</v>
      </c>
      <c r="C49" t="s">
        <v>538</v>
      </c>
      <c r="D49">
        <v>650</v>
      </c>
      <c r="E49">
        <v>9</v>
      </c>
      <c r="F49">
        <v>1</v>
      </c>
      <c r="G49">
        <v>1.7</v>
      </c>
      <c r="H49" s="31">
        <v>1.525909270890141E-2</v>
      </c>
      <c r="I49">
        <v>51.33</v>
      </c>
    </row>
    <row r="50" spans="1:9" x14ac:dyDescent="0.25">
      <c r="A50" t="s">
        <v>187</v>
      </c>
      <c r="B50">
        <v>14</v>
      </c>
      <c r="C50" t="s">
        <v>538</v>
      </c>
      <c r="D50">
        <v>424</v>
      </c>
      <c r="E50">
        <v>13</v>
      </c>
      <c r="F50">
        <v>1</v>
      </c>
      <c r="G50">
        <v>0.5</v>
      </c>
      <c r="H50" s="31">
        <v>7.1566076935131442E-3</v>
      </c>
      <c r="I50">
        <v>9.76</v>
      </c>
    </row>
    <row r="51" spans="1:9" x14ac:dyDescent="0.25">
      <c r="A51" t="s">
        <v>382</v>
      </c>
      <c r="B51">
        <v>23</v>
      </c>
      <c r="C51" t="s">
        <v>538</v>
      </c>
      <c r="D51">
        <v>744</v>
      </c>
      <c r="E51">
        <v>13</v>
      </c>
      <c r="F51">
        <v>1</v>
      </c>
      <c r="G51">
        <v>1.1000000000000001</v>
      </c>
      <c r="H51" s="31">
        <v>0.29889196216941488</v>
      </c>
      <c r="I51">
        <v>32.03</v>
      </c>
    </row>
    <row r="52" spans="1:9" x14ac:dyDescent="0.25">
      <c r="A52" t="s">
        <v>67</v>
      </c>
      <c r="B52">
        <v>112</v>
      </c>
      <c r="C52" t="s">
        <v>538</v>
      </c>
      <c r="D52">
        <v>163</v>
      </c>
      <c r="E52">
        <v>11</v>
      </c>
      <c r="F52">
        <v>1</v>
      </c>
      <c r="G52">
        <v>0.8</v>
      </c>
      <c r="H52" s="31">
        <v>0.39115642551472551</v>
      </c>
      <c r="I52">
        <v>27.32</v>
      </c>
    </row>
    <row r="53" spans="1:9" x14ac:dyDescent="0.25">
      <c r="A53" t="s">
        <v>383</v>
      </c>
      <c r="B53">
        <v>23</v>
      </c>
      <c r="C53" t="s">
        <v>538</v>
      </c>
      <c r="D53">
        <v>745</v>
      </c>
      <c r="E53">
        <v>5</v>
      </c>
      <c r="F53">
        <v>1</v>
      </c>
      <c r="G53">
        <v>2.6</v>
      </c>
      <c r="H53" s="31">
        <v>1.2152269733842211</v>
      </c>
      <c r="I53">
        <v>1.95</v>
      </c>
    </row>
    <row r="54" spans="1:9" x14ac:dyDescent="0.25">
      <c r="A54" t="s">
        <v>118</v>
      </c>
      <c r="B54">
        <v>12</v>
      </c>
      <c r="C54" t="s">
        <v>538</v>
      </c>
      <c r="D54">
        <v>260</v>
      </c>
      <c r="E54">
        <v>13</v>
      </c>
      <c r="F54">
        <v>1</v>
      </c>
      <c r="G54">
        <v>1.2</v>
      </c>
      <c r="H54" s="31">
        <v>0.35096031156227586</v>
      </c>
      <c r="I54">
        <v>343.81</v>
      </c>
    </row>
    <row r="55" spans="1:9" x14ac:dyDescent="0.25">
      <c r="A55" t="s">
        <v>10</v>
      </c>
      <c r="B55">
        <v>110</v>
      </c>
      <c r="C55" t="s">
        <v>538</v>
      </c>
      <c r="D55">
        <v>34</v>
      </c>
      <c r="E55">
        <v>9</v>
      </c>
      <c r="F55">
        <v>1</v>
      </c>
      <c r="G55">
        <v>1.08</v>
      </c>
      <c r="H55" s="31">
        <v>0.23539203167567857</v>
      </c>
      <c r="I55">
        <v>10.3</v>
      </c>
    </row>
    <row r="56" spans="1:9" x14ac:dyDescent="0.25">
      <c r="A56" t="s">
        <v>411</v>
      </c>
      <c r="B56">
        <v>24</v>
      </c>
      <c r="C56" t="s">
        <v>538</v>
      </c>
      <c r="D56">
        <v>794</v>
      </c>
      <c r="E56">
        <v>9</v>
      </c>
      <c r="F56">
        <v>1</v>
      </c>
      <c r="G56">
        <v>1.4</v>
      </c>
      <c r="H56" s="31">
        <v>0.40553701855517144</v>
      </c>
      <c r="I56">
        <v>15.92</v>
      </c>
    </row>
    <row r="57" spans="1:9" x14ac:dyDescent="0.25">
      <c r="A57" t="s">
        <v>317</v>
      </c>
      <c r="B57">
        <v>19</v>
      </c>
      <c r="C57" t="s">
        <v>538</v>
      </c>
      <c r="D57">
        <v>651</v>
      </c>
      <c r="E57">
        <v>10</v>
      </c>
      <c r="F57">
        <v>2</v>
      </c>
      <c r="G57">
        <v>4.2</v>
      </c>
      <c r="H57" s="31">
        <v>0.24914986317401849</v>
      </c>
      <c r="I57">
        <v>8.09</v>
      </c>
    </row>
    <row r="58" spans="1:9" x14ac:dyDescent="0.25">
      <c r="A58" t="s">
        <v>82</v>
      </c>
      <c r="B58">
        <v>113</v>
      </c>
      <c r="C58" t="s">
        <v>538</v>
      </c>
      <c r="D58">
        <v>190</v>
      </c>
      <c r="E58">
        <v>9</v>
      </c>
      <c r="F58">
        <v>1</v>
      </c>
      <c r="G58">
        <v>1.87</v>
      </c>
      <c r="H58" s="31">
        <v>0.33885487065581094</v>
      </c>
      <c r="I58">
        <v>14.83</v>
      </c>
    </row>
    <row r="59" spans="1:9" x14ac:dyDescent="0.25">
      <c r="A59" t="s">
        <v>384</v>
      </c>
      <c r="B59">
        <v>23</v>
      </c>
      <c r="C59" t="s">
        <v>538</v>
      </c>
      <c r="D59">
        <v>746</v>
      </c>
      <c r="E59">
        <v>9</v>
      </c>
      <c r="F59">
        <v>1</v>
      </c>
      <c r="G59">
        <v>1.6</v>
      </c>
      <c r="H59" s="31">
        <v>4.862886527673794</v>
      </c>
      <c r="I59">
        <v>46.03</v>
      </c>
    </row>
    <row r="60" spans="1:9" x14ac:dyDescent="0.25">
      <c r="A60" t="s">
        <v>501</v>
      </c>
      <c r="B60">
        <v>31</v>
      </c>
      <c r="C60" t="s">
        <v>538</v>
      </c>
      <c r="D60">
        <v>938</v>
      </c>
      <c r="E60">
        <v>9</v>
      </c>
      <c r="F60">
        <v>1</v>
      </c>
      <c r="G60">
        <v>1.7</v>
      </c>
      <c r="H60" s="31">
        <v>0.2774013151830077</v>
      </c>
      <c r="I60">
        <v>5.16</v>
      </c>
    </row>
    <row r="61" spans="1:9" x14ac:dyDescent="0.25">
      <c r="A61" t="s">
        <v>33</v>
      </c>
      <c r="B61">
        <v>111</v>
      </c>
      <c r="C61" t="s">
        <v>538</v>
      </c>
      <c r="D61">
        <v>101</v>
      </c>
      <c r="E61">
        <v>9</v>
      </c>
      <c r="F61">
        <v>1</v>
      </c>
      <c r="G61">
        <v>1</v>
      </c>
      <c r="H61" s="31">
        <v>4.4256716579601812E-2</v>
      </c>
      <c r="I61">
        <v>35.6</v>
      </c>
    </row>
    <row r="62" spans="1:9" x14ac:dyDescent="0.25">
      <c r="A62" t="s">
        <v>34</v>
      </c>
      <c r="B62">
        <v>111</v>
      </c>
      <c r="C62" t="s">
        <v>538</v>
      </c>
      <c r="D62">
        <v>102</v>
      </c>
      <c r="E62">
        <v>9</v>
      </c>
      <c r="F62">
        <v>1</v>
      </c>
      <c r="G62">
        <v>0.8</v>
      </c>
      <c r="H62" s="31">
        <v>2.2850656877628328E-2</v>
      </c>
      <c r="I62">
        <v>25.7</v>
      </c>
    </row>
    <row r="63" spans="1:9" x14ac:dyDescent="0.25">
      <c r="A63" t="s">
        <v>385</v>
      </c>
      <c r="B63">
        <v>23</v>
      </c>
      <c r="C63" t="s">
        <v>538</v>
      </c>
      <c r="D63">
        <v>748</v>
      </c>
      <c r="E63">
        <v>13</v>
      </c>
      <c r="F63">
        <v>1</v>
      </c>
      <c r="G63">
        <v>1.5</v>
      </c>
      <c r="H63" s="31">
        <v>0.22237999622617788</v>
      </c>
      <c r="I63">
        <v>20.36</v>
      </c>
    </row>
    <row r="64" spans="1:9" x14ac:dyDescent="0.25">
      <c r="A64" t="s">
        <v>119</v>
      </c>
      <c r="B64">
        <v>12</v>
      </c>
      <c r="C64" t="s">
        <v>538</v>
      </c>
      <c r="D64">
        <v>261</v>
      </c>
      <c r="E64">
        <v>9</v>
      </c>
      <c r="F64">
        <v>1</v>
      </c>
      <c r="G64">
        <v>0.6</v>
      </c>
      <c r="H64" s="31">
        <v>8.4545016779989893E-2</v>
      </c>
      <c r="I64">
        <v>20.5</v>
      </c>
    </row>
    <row r="65" spans="1:9" x14ac:dyDescent="0.25">
      <c r="A65" t="s">
        <v>270</v>
      </c>
      <c r="B65">
        <v>16</v>
      </c>
      <c r="C65" t="s">
        <v>538</v>
      </c>
      <c r="D65">
        <v>556</v>
      </c>
      <c r="E65">
        <v>9</v>
      </c>
      <c r="F65">
        <v>1</v>
      </c>
      <c r="G65">
        <v>1.6</v>
      </c>
      <c r="H65" s="31">
        <v>0.97360773863118955</v>
      </c>
      <c r="I65">
        <v>36.200000000000003</v>
      </c>
    </row>
    <row r="66" spans="1:9" x14ac:dyDescent="0.25">
      <c r="A66" t="s">
        <v>325</v>
      </c>
      <c r="B66">
        <v>21</v>
      </c>
      <c r="C66" t="s">
        <v>538</v>
      </c>
      <c r="D66">
        <v>661</v>
      </c>
      <c r="E66">
        <v>9</v>
      </c>
      <c r="F66">
        <v>1</v>
      </c>
      <c r="G66">
        <v>1.6</v>
      </c>
      <c r="H66" s="31">
        <v>0.95802547079586808</v>
      </c>
      <c r="I66">
        <v>16.98</v>
      </c>
    </row>
    <row r="67" spans="1:9" x14ac:dyDescent="0.25">
      <c r="A67" t="s">
        <v>5</v>
      </c>
      <c r="B67">
        <v>11</v>
      </c>
      <c r="C67" t="s">
        <v>538</v>
      </c>
      <c r="D67">
        <v>5</v>
      </c>
      <c r="E67">
        <v>10</v>
      </c>
      <c r="F67">
        <v>2</v>
      </c>
      <c r="G67">
        <v>4.1900000000000004</v>
      </c>
      <c r="H67" s="31">
        <v>1.6257549468323449</v>
      </c>
      <c r="I67">
        <v>5</v>
      </c>
    </row>
    <row r="68" spans="1:9" x14ac:dyDescent="0.25">
      <c r="A68" t="s">
        <v>326</v>
      </c>
      <c r="B68">
        <v>21</v>
      </c>
      <c r="C68" t="s">
        <v>538</v>
      </c>
      <c r="D68">
        <v>662</v>
      </c>
      <c r="E68">
        <v>9</v>
      </c>
      <c r="F68">
        <v>1</v>
      </c>
      <c r="G68">
        <v>1.5</v>
      </c>
      <c r="H68" s="31">
        <v>0.22318023122906538</v>
      </c>
      <c r="I68">
        <v>6.06</v>
      </c>
    </row>
    <row r="69" spans="1:9" x14ac:dyDescent="0.25">
      <c r="A69" t="s">
        <v>271</v>
      </c>
      <c r="B69">
        <v>16</v>
      </c>
      <c r="C69" t="s">
        <v>538</v>
      </c>
      <c r="D69">
        <v>558</v>
      </c>
      <c r="E69">
        <v>9</v>
      </c>
      <c r="F69">
        <v>1</v>
      </c>
      <c r="G69">
        <v>1</v>
      </c>
      <c r="H69" s="31">
        <v>1.1453381033989725</v>
      </c>
      <c r="I69">
        <v>22.62</v>
      </c>
    </row>
    <row r="70" spans="1:9" x14ac:dyDescent="0.25">
      <c r="A70" t="s">
        <v>285</v>
      </c>
      <c r="B70">
        <v>17</v>
      </c>
      <c r="C70" t="s">
        <v>538</v>
      </c>
      <c r="D70">
        <v>583</v>
      </c>
      <c r="E70">
        <v>9</v>
      </c>
      <c r="F70">
        <v>1</v>
      </c>
      <c r="G70">
        <v>0.8</v>
      </c>
      <c r="H70" s="31">
        <v>6.8905499110519283E-2</v>
      </c>
      <c r="I70">
        <v>111.83</v>
      </c>
    </row>
    <row r="71" spans="1:9" x14ac:dyDescent="0.25">
      <c r="A71" t="s">
        <v>412</v>
      </c>
      <c r="B71">
        <v>24</v>
      </c>
      <c r="C71" t="s">
        <v>538</v>
      </c>
      <c r="D71">
        <v>796</v>
      </c>
      <c r="E71">
        <v>9</v>
      </c>
      <c r="F71">
        <v>1</v>
      </c>
      <c r="G71">
        <v>1.3</v>
      </c>
      <c r="H71" s="31">
        <v>1.1118192560953113</v>
      </c>
      <c r="I71">
        <v>21.15</v>
      </c>
    </row>
    <row r="72" spans="1:9" x14ac:dyDescent="0.25">
      <c r="A72" t="s">
        <v>35</v>
      </c>
      <c r="B72">
        <v>111</v>
      </c>
      <c r="C72" t="s">
        <v>538</v>
      </c>
      <c r="D72">
        <v>105</v>
      </c>
      <c r="E72">
        <v>9</v>
      </c>
      <c r="F72">
        <v>1</v>
      </c>
      <c r="G72">
        <v>1.5</v>
      </c>
      <c r="H72" s="31">
        <v>0.14659010171874276</v>
      </c>
      <c r="I72">
        <v>18.100000000000001</v>
      </c>
    </row>
    <row r="73" spans="1:9" x14ac:dyDescent="0.25">
      <c r="A73" t="s">
        <v>293</v>
      </c>
      <c r="B73">
        <v>18</v>
      </c>
      <c r="C73" t="s">
        <v>538</v>
      </c>
      <c r="D73">
        <v>593</v>
      </c>
      <c r="E73">
        <v>9</v>
      </c>
      <c r="F73">
        <v>1</v>
      </c>
      <c r="G73">
        <v>1.4</v>
      </c>
      <c r="H73" s="31">
        <v>2.3474303715957849</v>
      </c>
      <c r="I73">
        <v>40.24</v>
      </c>
    </row>
    <row r="74" spans="1:9" x14ac:dyDescent="0.25">
      <c r="A74" t="s">
        <v>205</v>
      </c>
      <c r="B74">
        <v>15</v>
      </c>
      <c r="C74" t="s">
        <v>538</v>
      </c>
      <c r="D74">
        <v>461</v>
      </c>
      <c r="E74">
        <v>9</v>
      </c>
      <c r="F74">
        <v>1</v>
      </c>
      <c r="G74">
        <v>1</v>
      </c>
      <c r="H74" s="31">
        <v>0.27619294593991589</v>
      </c>
      <c r="I74">
        <v>7.47</v>
      </c>
    </row>
    <row r="75" spans="1:9" x14ac:dyDescent="0.25">
      <c r="A75" t="s">
        <v>205</v>
      </c>
      <c r="B75">
        <v>22</v>
      </c>
      <c r="C75" t="s">
        <v>538</v>
      </c>
      <c r="D75">
        <v>692</v>
      </c>
      <c r="E75">
        <v>9</v>
      </c>
      <c r="F75">
        <v>1</v>
      </c>
      <c r="G75">
        <v>1.8</v>
      </c>
      <c r="H75" s="31">
        <v>0.15955019630545705</v>
      </c>
      <c r="I75">
        <v>2.19</v>
      </c>
    </row>
    <row r="76" spans="1:9" x14ac:dyDescent="0.25">
      <c r="A76" t="s">
        <v>346</v>
      </c>
      <c r="B76">
        <v>22</v>
      </c>
      <c r="C76" t="s">
        <v>538</v>
      </c>
      <c r="D76">
        <v>693</v>
      </c>
      <c r="E76">
        <v>9</v>
      </c>
      <c r="F76">
        <v>1</v>
      </c>
      <c r="G76">
        <v>1</v>
      </c>
      <c r="H76" s="31">
        <v>8.2977896242750395E-3</v>
      </c>
      <c r="I76">
        <v>19.03</v>
      </c>
    </row>
    <row r="77" spans="1:9" x14ac:dyDescent="0.25">
      <c r="A77" t="s">
        <v>386</v>
      </c>
      <c r="B77">
        <v>23</v>
      </c>
      <c r="C77" t="s">
        <v>538</v>
      </c>
      <c r="D77">
        <v>749</v>
      </c>
      <c r="E77">
        <v>9</v>
      </c>
      <c r="F77">
        <v>1</v>
      </c>
      <c r="G77">
        <v>1.7</v>
      </c>
      <c r="H77" s="31">
        <v>4.554380616877509E-2</v>
      </c>
      <c r="I77">
        <v>5.85</v>
      </c>
    </row>
    <row r="78" spans="1:9" x14ac:dyDescent="0.25">
      <c r="A78" t="s">
        <v>36</v>
      </c>
      <c r="B78">
        <v>111</v>
      </c>
      <c r="C78" t="s">
        <v>538</v>
      </c>
      <c r="D78">
        <v>106</v>
      </c>
      <c r="E78">
        <v>9</v>
      </c>
      <c r="F78">
        <v>1</v>
      </c>
      <c r="G78">
        <v>2.6</v>
      </c>
      <c r="H78" s="31">
        <v>0.21027949350352332</v>
      </c>
      <c r="I78">
        <v>43</v>
      </c>
    </row>
    <row r="79" spans="1:9" x14ac:dyDescent="0.25">
      <c r="A79" t="s">
        <v>206</v>
      </c>
      <c r="B79">
        <v>15</v>
      </c>
      <c r="C79" t="s">
        <v>538</v>
      </c>
      <c r="D79">
        <v>462</v>
      </c>
      <c r="E79">
        <v>9</v>
      </c>
      <c r="F79">
        <v>1</v>
      </c>
      <c r="G79">
        <v>1.1000000000000001</v>
      </c>
      <c r="H79" s="31">
        <v>0.10332493885227222</v>
      </c>
      <c r="I79">
        <v>5.05</v>
      </c>
    </row>
    <row r="80" spans="1:9" x14ac:dyDescent="0.25">
      <c r="A80" t="s">
        <v>438</v>
      </c>
      <c r="B80">
        <v>25</v>
      </c>
      <c r="C80" t="s">
        <v>538</v>
      </c>
      <c r="D80">
        <v>841</v>
      </c>
      <c r="E80">
        <v>13</v>
      </c>
      <c r="F80">
        <v>1</v>
      </c>
      <c r="G80">
        <v>0.1</v>
      </c>
      <c r="H80" s="31">
        <v>5.2893963136156373E-2</v>
      </c>
      <c r="I80">
        <v>8.6999999999999993</v>
      </c>
    </row>
    <row r="81" spans="1:9" x14ac:dyDescent="0.25">
      <c r="A81" t="s">
        <v>294</v>
      </c>
      <c r="B81">
        <v>18</v>
      </c>
      <c r="C81" t="s">
        <v>538</v>
      </c>
      <c r="D81">
        <v>595</v>
      </c>
      <c r="E81">
        <v>10</v>
      </c>
      <c r="F81">
        <v>2</v>
      </c>
      <c r="G81">
        <v>2.1</v>
      </c>
      <c r="H81" s="31">
        <v>0.1490977094348373</v>
      </c>
      <c r="I81">
        <v>10.99</v>
      </c>
    </row>
    <row r="82" spans="1:9" x14ac:dyDescent="0.25">
      <c r="A82" t="s">
        <v>347</v>
      </c>
      <c r="B82">
        <v>22</v>
      </c>
      <c r="C82" t="s">
        <v>538</v>
      </c>
      <c r="D82">
        <v>694</v>
      </c>
      <c r="E82">
        <v>11</v>
      </c>
      <c r="F82">
        <v>1</v>
      </c>
      <c r="G82">
        <v>0.5</v>
      </c>
      <c r="H82" s="31">
        <v>2.7453891142937784E-2</v>
      </c>
      <c r="I82">
        <v>8.65</v>
      </c>
    </row>
    <row r="83" spans="1:9" x14ac:dyDescent="0.25">
      <c r="A83" t="s">
        <v>387</v>
      </c>
      <c r="B83">
        <v>23</v>
      </c>
      <c r="C83" t="s">
        <v>538</v>
      </c>
      <c r="D83">
        <v>751</v>
      </c>
      <c r="E83">
        <v>10</v>
      </c>
      <c r="F83">
        <v>2</v>
      </c>
      <c r="G83">
        <v>13.5</v>
      </c>
      <c r="H83" s="31">
        <v>13.84602198371188</v>
      </c>
      <c r="I83">
        <v>1721.71</v>
      </c>
    </row>
    <row r="84" spans="1:9" x14ac:dyDescent="0.25">
      <c r="A84" t="s">
        <v>327</v>
      </c>
      <c r="B84">
        <v>21</v>
      </c>
      <c r="C84" t="s">
        <v>538</v>
      </c>
      <c r="D84">
        <v>663</v>
      </c>
      <c r="E84">
        <v>11</v>
      </c>
      <c r="F84">
        <v>1</v>
      </c>
      <c r="G84">
        <v>0.4</v>
      </c>
      <c r="H84" s="31">
        <v>0.35821472804246446</v>
      </c>
      <c r="I84">
        <v>8.6999999999999993</v>
      </c>
    </row>
    <row r="85" spans="1:9" x14ac:dyDescent="0.25">
      <c r="A85" t="s">
        <v>491</v>
      </c>
      <c r="B85">
        <v>26</v>
      </c>
      <c r="C85" t="s">
        <v>539</v>
      </c>
      <c r="D85">
        <v>920</v>
      </c>
      <c r="E85">
        <v>9</v>
      </c>
      <c r="F85">
        <v>1</v>
      </c>
      <c r="G85">
        <v>0.3</v>
      </c>
      <c r="H85" s="31">
        <v>5.9296254380133744E-2</v>
      </c>
      <c r="I85">
        <v>22.6</v>
      </c>
    </row>
    <row r="86" spans="1:9" x14ac:dyDescent="0.25">
      <c r="A86" t="s">
        <v>37</v>
      </c>
      <c r="B86">
        <v>111</v>
      </c>
      <c r="C86" t="s">
        <v>538</v>
      </c>
      <c r="D86">
        <v>107</v>
      </c>
      <c r="E86">
        <v>11</v>
      </c>
      <c r="F86">
        <v>1</v>
      </c>
      <c r="G86">
        <v>0.9</v>
      </c>
      <c r="H86" s="31">
        <v>0.25561589985409799</v>
      </c>
      <c r="I86">
        <v>16.7</v>
      </c>
    </row>
    <row r="87" spans="1:9" x14ac:dyDescent="0.25">
      <c r="A87" t="s">
        <v>388</v>
      </c>
      <c r="B87">
        <v>23</v>
      </c>
      <c r="C87" t="s">
        <v>538</v>
      </c>
      <c r="D87">
        <v>752</v>
      </c>
      <c r="E87">
        <v>10</v>
      </c>
      <c r="F87">
        <v>2</v>
      </c>
      <c r="G87">
        <v>6.7</v>
      </c>
      <c r="H87" s="31">
        <v>1.5956716146023571</v>
      </c>
      <c r="I87">
        <v>118.05</v>
      </c>
    </row>
    <row r="88" spans="1:9" x14ac:dyDescent="0.25">
      <c r="A88" t="s">
        <v>348</v>
      </c>
      <c r="B88">
        <v>22</v>
      </c>
      <c r="C88" t="s">
        <v>538</v>
      </c>
      <c r="D88">
        <v>695</v>
      </c>
      <c r="E88">
        <v>9</v>
      </c>
      <c r="F88">
        <v>1</v>
      </c>
      <c r="G88">
        <v>0.8</v>
      </c>
      <c r="H88" s="31">
        <v>0.17410799109832303</v>
      </c>
      <c r="I88">
        <v>6.21</v>
      </c>
    </row>
    <row r="89" spans="1:9" x14ac:dyDescent="0.25">
      <c r="A89" t="s">
        <v>38</v>
      </c>
      <c r="B89">
        <v>111</v>
      </c>
      <c r="C89" t="s">
        <v>539</v>
      </c>
      <c r="D89">
        <v>108</v>
      </c>
      <c r="E89">
        <v>9</v>
      </c>
      <c r="F89">
        <v>1</v>
      </c>
      <c r="G89">
        <v>0.8</v>
      </c>
      <c r="H89" s="31">
        <v>1.9392336668908446E-2</v>
      </c>
      <c r="I89">
        <v>5.7</v>
      </c>
    </row>
    <row r="90" spans="1:9" x14ac:dyDescent="0.25">
      <c r="A90" t="s">
        <v>120</v>
      </c>
      <c r="B90">
        <v>12</v>
      </c>
      <c r="C90" t="s">
        <v>538</v>
      </c>
      <c r="D90">
        <v>265</v>
      </c>
      <c r="E90">
        <v>11</v>
      </c>
      <c r="F90">
        <v>1</v>
      </c>
      <c r="G90">
        <v>1.4</v>
      </c>
      <c r="H90" s="31">
        <v>0.41804467841677623</v>
      </c>
      <c r="I90">
        <v>313.85000000000002</v>
      </c>
    </row>
    <row r="91" spans="1:9" x14ac:dyDescent="0.25">
      <c r="A91" t="s">
        <v>11</v>
      </c>
      <c r="B91">
        <v>110</v>
      </c>
      <c r="C91" t="s">
        <v>538</v>
      </c>
      <c r="D91">
        <v>36</v>
      </c>
      <c r="E91">
        <v>9</v>
      </c>
      <c r="F91">
        <v>1</v>
      </c>
      <c r="G91">
        <v>0.6</v>
      </c>
      <c r="H91" s="31">
        <v>2.0766311913626177E-2</v>
      </c>
      <c r="I91">
        <v>65.88</v>
      </c>
    </row>
    <row r="92" spans="1:9" x14ac:dyDescent="0.25">
      <c r="A92" t="s">
        <v>12</v>
      </c>
      <c r="B92">
        <v>110</v>
      </c>
      <c r="C92" t="s">
        <v>538</v>
      </c>
      <c r="D92">
        <v>37</v>
      </c>
      <c r="E92">
        <v>17</v>
      </c>
      <c r="F92">
        <v>1</v>
      </c>
      <c r="G92">
        <v>1</v>
      </c>
      <c r="H92" s="31">
        <v>0.11388235597912311</v>
      </c>
      <c r="I92">
        <v>475.85</v>
      </c>
    </row>
    <row r="93" spans="1:9" x14ac:dyDescent="0.25">
      <c r="A93" t="s">
        <v>13</v>
      </c>
      <c r="B93">
        <v>110</v>
      </c>
      <c r="C93" t="s">
        <v>538</v>
      </c>
      <c r="D93">
        <v>38</v>
      </c>
      <c r="E93">
        <v>17</v>
      </c>
      <c r="F93">
        <v>1</v>
      </c>
      <c r="G93">
        <v>1</v>
      </c>
      <c r="H93" s="31">
        <v>0.10445182769000708</v>
      </c>
      <c r="I93">
        <v>402.09</v>
      </c>
    </row>
    <row r="94" spans="1:9" x14ac:dyDescent="0.25">
      <c r="A94" t="s">
        <v>83</v>
      </c>
      <c r="B94">
        <v>113</v>
      </c>
      <c r="C94" t="s">
        <v>538</v>
      </c>
      <c r="D94">
        <v>191</v>
      </c>
      <c r="E94">
        <v>9</v>
      </c>
      <c r="F94">
        <v>1</v>
      </c>
      <c r="G94">
        <v>1.43</v>
      </c>
      <c r="H94" s="31">
        <v>0.52160236156632211</v>
      </c>
      <c r="I94">
        <v>5.8</v>
      </c>
    </row>
    <row r="95" spans="1:9" x14ac:dyDescent="0.25">
      <c r="A95" t="s">
        <v>121</v>
      </c>
      <c r="B95">
        <v>12</v>
      </c>
      <c r="C95" t="s">
        <v>538</v>
      </c>
      <c r="D95">
        <v>268</v>
      </c>
      <c r="E95">
        <v>11</v>
      </c>
      <c r="F95">
        <v>1</v>
      </c>
      <c r="G95">
        <v>1.82</v>
      </c>
      <c r="H95" s="31">
        <v>1.4567903745731081</v>
      </c>
      <c r="I95">
        <v>485</v>
      </c>
    </row>
    <row r="96" spans="1:9" x14ac:dyDescent="0.25">
      <c r="A96" t="s">
        <v>439</v>
      </c>
      <c r="B96">
        <v>25</v>
      </c>
      <c r="C96" t="s">
        <v>539</v>
      </c>
      <c r="D96">
        <v>842</v>
      </c>
      <c r="E96">
        <v>11</v>
      </c>
      <c r="F96">
        <v>1</v>
      </c>
      <c r="G96">
        <v>0.2</v>
      </c>
      <c r="H96" s="31">
        <v>2.1701092303346086E-2</v>
      </c>
      <c r="I96">
        <v>15</v>
      </c>
    </row>
    <row r="97" spans="1:9" x14ac:dyDescent="0.25">
      <c r="A97" t="s">
        <v>440</v>
      </c>
      <c r="B97">
        <v>25</v>
      </c>
      <c r="C97" t="s">
        <v>538</v>
      </c>
      <c r="D97">
        <v>843</v>
      </c>
      <c r="E97">
        <v>11</v>
      </c>
      <c r="F97">
        <v>1</v>
      </c>
      <c r="G97">
        <v>0.2</v>
      </c>
      <c r="H97" s="31">
        <v>1.9102900850929583E-2</v>
      </c>
      <c r="I97">
        <v>7</v>
      </c>
    </row>
    <row r="98" spans="1:9" x14ac:dyDescent="0.25">
      <c r="A98" t="s">
        <v>413</v>
      </c>
      <c r="B98">
        <v>24</v>
      </c>
      <c r="C98" t="s">
        <v>538</v>
      </c>
      <c r="D98">
        <v>799</v>
      </c>
      <c r="E98">
        <v>9</v>
      </c>
      <c r="F98">
        <v>1</v>
      </c>
      <c r="G98">
        <v>1.3</v>
      </c>
      <c r="H98" s="31">
        <v>0.58852290512231864</v>
      </c>
      <c r="I98">
        <v>10.39</v>
      </c>
    </row>
    <row r="99" spans="1:9" x14ac:dyDescent="0.25">
      <c r="A99" t="s">
        <v>328</v>
      </c>
      <c r="B99">
        <v>21</v>
      </c>
      <c r="C99" t="s">
        <v>538</v>
      </c>
      <c r="D99">
        <v>664</v>
      </c>
      <c r="E99">
        <v>11</v>
      </c>
      <c r="F99">
        <v>1</v>
      </c>
      <c r="G99">
        <v>0.17</v>
      </c>
      <c r="H99" s="31">
        <v>3.2749320546043618E-2</v>
      </c>
      <c r="I99">
        <v>2.54</v>
      </c>
    </row>
    <row r="100" spans="1:9" x14ac:dyDescent="0.25">
      <c r="A100" t="s">
        <v>122</v>
      </c>
      <c r="B100">
        <v>12</v>
      </c>
      <c r="C100" t="s">
        <v>538</v>
      </c>
      <c r="D100">
        <v>269</v>
      </c>
      <c r="E100">
        <v>10</v>
      </c>
      <c r="F100">
        <v>2</v>
      </c>
      <c r="G100">
        <v>3.7</v>
      </c>
      <c r="H100" s="31">
        <v>0.25987970172335156</v>
      </c>
      <c r="I100">
        <v>271.08999999999997</v>
      </c>
    </row>
    <row r="101" spans="1:9" x14ac:dyDescent="0.25">
      <c r="A101" t="s">
        <v>123</v>
      </c>
      <c r="B101">
        <v>12</v>
      </c>
      <c r="C101" t="s">
        <v>538</v>
      </c>
      <c r="D101">
        <v>270</v>
      </c>
      <c r="E101">
        <v>10</v>
      </c>
      <c r="F101">
        <v>2</v>
      </c>
      <c r="G101">
        <v>3.4</v>
      </c>
      <c r="H101" s="31">
        <v>0.15381506619947322</v>
      </c>
      <c r="I101">
        <v>149.85</v>
      </c>
    </row>
    <row r="102" spans="1:9" x14ac:dyDescent="0.25">
      <c r="A102" t="s">
        <v>68</v>
      </c>
      <c r="B102">
        <v>112</v>
      </c>
      <c r="C102" t="s">
        <v>539</v>
      </c>
      <c r="D102">
        <v>166</v>
      </c>
      <c r="E102">
        <v>11</v>
      </c>
      <c r="F102">
        <v>1</v>
      </c>
      <c r="G102">
        <v>0.15</v>
      </c>
      <c r="H102" s="31">
        <v>3.2242069792829016E-4</v>
      </c>
      <c r="I102">
        <v>2.42</v>
      </c>
    </row>
    <row r="103" spans="1:9" x14ac:dyDescent="0.25">
      <c r="A103" t="s">
        <v>349</v>
      </c>
      <c r="B103">
        <v>22</v>
      </c>
      <c r="C103" t="s">
        <v>538</v>
      </c>
      <c r="D103">
        <v>696</v>
      </c>
      <c r="E103">
        <v>10</v>
      </c>
      <c r="F103">
        <v>2</v>
      </c>
      <c r="G103">
        <v>3.2</v>
      </c>
      <c r="H103" s="31">
        <v>0.53568827521440454</v>
      </c>
      <c r="I103">
        <v>26.59</v>
      </c>
    </row>
    <row r="104" spans="1:9" x14ac:dyDescent="0.25">
      <c r="A104" t="s">
        <v>207</v>
      </c>
      <c r="B104">
        <v>15</v>
      </c>
      <c r="C104" t="s">
        <v>538</v>
      </c>
      <c r="D104">
        <v>463</v>
      </c>
      <c r="E104">
        <v>13</v>
      </c>
      <c r="F104">
        <v>1</v>
      </c>
      <c r="G104">
        <v>2.2999999999999998</v>
      </c>
      <c r="H104" s="31">
        <v>0.10828427778747464</v>
      </c>
      <c r="I104">
        <v>1.88</v>
      </c>
    </row>
    <row r="105" spans="1:9" x14ac:dyDescent="0.25">
      <c r="A105" t="s">
        <v>350</v>
      </c>
      <c r="B105">
        <v>22</v>
      </c>
      <c r="C105" t="s">
        <v>538</v>
      </c>
      <c r="D105">
        <v>697</v>
      </c>
      <c r="E105">
        <v>11</v>
      </c>
      <c r="F105">
        <v>1</v>
      </c>
      <c r="G105">
        <v>1.9</v>
      </c>
      <c r="H105" s="31">
        <v>2.5247740160934202</v>
      </c>
      <c r="I105">
        <v>2.73</v>
      </c>
    </row>
    <row r="106" spans="1:9" x14ac:dyDescent="0.25">
      <c r="A106" t="s">
        <v>351</v>
      </c>
      <c r="B106">
        <v>22</v>
      </c>
      <c r="C106" t="s">
        <v>538</v>
      </c>
      <c r="D106">
        <v>698</v>
      </c>
      <c r="E106">
        <v>9</v>
      </c>
      <c r="F106">
        <v>1</v>
      </c>
      <c r="G106">
        <v>2.2999999999999998</v>
      </c>
      <c r="H106" s="31">
        <v>0.13202067771471249</v>
      </c>
      <c r="I106">
        <v>4.97</v>
      </c>
    </row>
    <row r="107" spans="1:9" x14ac:dyDescent="0.25">
      <c r="A107" t="s">
        <v>39</v>
      </c>
      <c r="B107">
        <v>111</v>
      </c>
      <c r="C107" t="s">
        <v>538</v>
      </c>
      <c r="D107">
        <v>110</v>
      </c>
      <c r="E107">
        <v>11</v>
      </c>
      <c r="F107">
        <v>1</v>
      </c>
      <c r="G107">
        <v>1.1000000000000001</v>
      </c>
      <c r="H107" s="31">
        <v>4.9797603014002177E-2</v>
      </c>
      <c r="I107">
        <v>5.6</v>
      </c>
    </row>
    <row r="108" spans="1:9" x14ac:dyDescent="0.25">
      <c r="A108" t="s">
        <v>389</v>
      </c>
      <c r="B108">
        <v>23</v>
      </c>
      <c r="C108" t="s">
        <v>538</v>
      </c>
      <c r="D108">
        <v>754</v>
      </c>
      <c r="E108">
        <v>10</v>
      </c>
      <c r="F108">
        <v>2</v>
      </c>
      <c r="G108">
        <v>13.6</v>
      </c>
      <c r="H108" s="31">
        <v>10.880628821204732</v>
      </c>
      <c r="I108">
        <v>930.16</v>
      </c>
    </row>
    <row r="109" spans="1:9" x14ac:dyDescent="0.25">
      <c r="A109" t="s">
        <v>124</v>
      </c>
      <c r="B109">
        <v>12</v>
      </c>
      <c r="C109" t="s">
        <v>538</v>
      </c>
      <c r="D109">
        <v>271</v>
      </c>
      <c r="E109">
        <v>10</v>
      </c>
      <c r="F109">
        <v>2</v>
      </c>
      <c r="G109">
        <v>12.63</v>
      </c>
      <c r="H109" s="31">
        <v>9.2833927690923606</v>
      </c>
      <c r="I109">
        <v>216</v>
      </c>
    </row>
    <row r="110" spans="1:9" x14ac:dyDescent="0.25">
      <c r="A110" t="s">
        <v>414</v>
      </c>
      <c r="B110">
        <v>24</v>
      </c>
      <c r="C110" t="s">
        <v>538</v>
      </c>
      <c r="D110">
        <v>800</v>
      </c>
      <c r="E110">
        <v>11</v>
      </c>
      <c r="F110">
        <v>1</v>
      </c>
      <c r="G110">
        <v>1</v>
      </c>
      <c r="H110" s="31">
        <v>0.39108803984933327</v>
      </c>
      <c r="I110">
        <v>5.85</v>
      </c>
    </row>
    <row r="111" spans="1:9" x14ac:dyDescent="0.25">
      <c r="A111" t="s">
        <v>415</v>
      </c>
      <c r="B111">
        <v>23</v>
      </c>
      <c r="C111" t="s">
        <v>538</v>
      </c>
      <c r="D111">
        <v>801</v>
      </c>
      <c r="E111">
        <v>9</v>
      </c>
      <c r="F111">
        <v>1</v>
      </c>
      <c r="G111">
        <v>1</v>
      </c>
      <c r="H111" s="31">
        <v>1.608194187214</v>
      </c>
      <c r="I111">
        <v>9.4499999999999993</v>
      </c>
    </row>
    <row r="112" spans="1:9" x14ac:dyDescent="0.25">
      <c r="A112" t="s">
        <v>416</v>
      </c>
      <c r="B112">
        <v>24</v>
      </c>
      <c r="C112" t="s">
        <v>538</v>
      </c>
      <c r="D112">
        <v>802</v>
      </c>
      <c r="E112">
        <v>17</v>
      </c>
      <c r="F112">
        <v>1</v>
      </c>
      <c r="G112">
        <v>1.2</v>
      </c>
      <c r="H112" s="31">
        <v>0.31091934185559705</v>
      </c>
      <c r="I112">
        <v>8.08</v>
      </c>
    </row>
    <row r="113" spans="1:9" x14ac:dyDescent="0.25">
      <c r="A113" t="s">
        <v>69</v>
      </c>
      <c r="B113">
        <v>112</v>
      </c>
      <c r="C113" t="s">
        <v>538</v>
      </c>
      <c r="D113">
        <v>167</v>
      </c>
      <c r="E113">
        <v>9</v>
      </c>
      <c r="F113">
        <v>1</v>
      </c>
      <c r="G113">
        <v>0.5</v>
      </c>
      <c r="H113" s="31">
        <v>0.59005941639593185</v>
      </c>
      <c r="I113">
        <v>101.7</v>
      </c>
    </row>
    <row r="114" spans="1:9" x14ac:dyDescent="0.25">
      <c r="A114" t="s">
        <v>125</v>
      </c>
      <c r="B114">
        <v>12</v>
      </c>
      <c r="C114" t="s">
        <v>538</v>
      </c>
      <c r="D114">
        <v>272</v>
      </c>
      <c r="E114">
        <v>9</v>
      </c>
      <c r="F114">
        <v>1</v>
      </c>
      <c r="G114">
        <v>0.72</v>
      </c>
      <c r="H114" s="31">
        <v>0.11031237805178486</v>
      </c>
      <c r="I114">
        <v>47</v>
      </c>
    </row>
    <row r="115" spans="1:9" x14ac:dyDescent="0.25">
      <c r="A115" t="s">
        <v>14</v>
      </c>
      <c r="B115">
        <v>110</v>
      </c>
      <c r="C115" t="s">
        <v>538</v>
      </c>
      <c r="D115">
        <v>39</v>
      </c>
      <c r="E115">
        <v>5</v>
      </c>
      <c r="F115">
        <v>1</v>
      </c>
      <c r="G115">
        <v>1.3</v>
      </c>
      <c r="H115" s="31">
        <v>2.1673496749672089E-2</v>
      </c>
      <c r="I115">
        <v>9</v>
      </c>
    </row>
    <row r="116" spans="1:9" x14ac:dyDescent="0.25">
      <c r="A116" t="s">
        <v>40</v>
      </c>
      <c r="B116">
        <v>111</v>
      </c>
      <c r="C116" t="s">
        <v>538</v>
      </c>
      <c r="D116">
        <v>111</v>
      </c>
      <c r="E116">
        <v>10</v>
      </c>
      <c r="F116">
        <v>2</v>
      </c>
      <c r="G116">
        <v>5.6</v>
      </c>
      <c r="H116" s="31">
        <v>0.98086273210460762</v>
      </c>
      <c r="I116">
        <v>95.3</v>
      </c>
    </row>
    <row r="117" spans="1:9" x14ac:dyDescent="0.25">
      <c r="A117" t="s">
        <v>92</v>
      </c>
      <c r="B117">
        <v>114</v>
      </c>
      <c r="C117" t="s">
        <v>538</v>
      </c>
      <c r="D117">
        <v>206</v>
      </c>
      <c r="E117">
        <v>9</v>
      </c>
      <c r="F117">
        <v>1</v>
      </c>
      <c r="G117">
        <v>1.45</v>
      </c>
      <c r="H117" s="31">
        <v>4.8145168560693917E-2</v>
      </c>
      <c r="I117">
        <v>6.9</v>
      </c>
    </row>
    <row r="118" spans="1:9" x14ac:dyDescent="0.25">
      <c r="A118" t="s">
        <v>286</v>
      </c>
      <c r="B118">
        <v>17</v>
      </c>
      <c r="C118" t="s">
        <v>538</v>
      </c>
      <c r="D118">
        <v>584</v>
      </c>
      <c r="E118">
        <v>9</v>
      </c>
      <c r="F118">
        <v>1</v>
      </c>
      <c r="G118">
        <v>1.9</v>
      </c>
      <c r="H118" s="31">
        <v>0.37117532104706302</v>
      </c>
      <c r="I118">
        <v>5.0199999999999996</v>
      </c>
    </row>
    <row r="119" spans="1:9" x14ac:dyDescent="0.25">
      <c r="A119" t="s">
        <v>390</v>
      </c>
      <c r="B119">
        <v>23</v>
      </c>
      <c r="C119" t="s">
        <v>538</v>
      </c>
      <c r="D119">
        <v>756</v>
      </c>
      <c r="E119">
        <v>9</v>
      </c>
      <c r="F119">
        <v>1</v>
      </c>
      <c r="G119">
        <v>0.9</v>
      </c>
      <c r="H119" s="31">
        <v>0.81035647023360524</v>
      </c>
      <c r="I119">
        <v>26.29</v>
      </c>
    </row>
    <row r="120" spans="1:9" x14ac:dyDescent="0.25">
      <c r="A120" t="s">
        <v>441</v>
      </c>
      <c r="B120">
        <v>25</v>
      </c>
      <c r="C120" t="s">
        <v>538</v>
      </c>
      <c r="D120">
        <v>845</v>
      </c>
      <c r="E120">
        <v>9</v>
      </c>
      <c r="F120">
        <v>1</v>
      </c>
      <c r="G120">
        <v>1.5</v>
      </c>
      <c r="H120" s="31">
        <v>0.58428803258660345</v>
      </c>
      <c r="I120">
        <v>8.1</v>
      </c>
    </row>
    <row r="121" spans="1:9" x14ac:dyDescent="0.25">
      <c r="A121" t="s">
        <v>272</v>
      </c>
      <c r="B121">
        <v>16</v>
      </c>
      <c r="C121" t="s">
        <v>538</v>
      </c>
      <c r="D121">
        <v>561</v>
      </c>
      <c r="E121">
        <v>5</v>
      </c>
      <c r="F121">
        <v>1</v>
      </c>
      <c r="G121">
        <v>1</v>
      </c>
      <c r="H121" s="31">
        <v>0.41107905747033602</v>
      </c>
      <c r="I121">
        <v>6.29</v>
      </c>
    </row>
    <row r="122" spans="1:9" x14ac:dyDescent="0.25">
      <c r="A122" t="s">
        <v>417</v>
      </c>
      <c r="B122">
        <v>24</v>
      </c>
      <c r="C122" t="s">
        <v>538</v>
      </c>
      <c r="D122">
        <v>805</v>
      </c>
      <c r="E122">
        <v>9</v>
      </c>
      <c r="F122">
        <v>1</v>
      </c>
      <c r="G122">
        <v>2.6</v>
      </c>
      <c r="H122" s="31">
        <v>1.2318827406253312</v>
      </c>
      <c r="I122">
        <v>21.66</v>
      </c>
    </row>
    <row r="123" spans="1:9" x14ac:dyDescent="0.25">
      <c r="A123" t="s">
        <v>126</v>
      </c>
      <c r="B123">
        <v>12</v>
      </c>
      <c r="C123" t="s">
        <v>538</v>
      </c>
      <c r="D123">
        <v>274</v>
      </c>
      <c r="E123">
        <v>10</v>
      </c>
      <c r="F123">
        <v>2</v>
      </c>
      <c r="G123">
        <v>9.51</v>
      </c>
      <c r="H123" s="31">
        <v>2.3053747363471153</v>
      </c>
      <c r="I123">
        <v>349</v>
      </c>
    </row>
    <row r="124" spans="1:9" x14ac:dyDescent="0.25">
      <c r="A124" t="s">
        <v>127</v>
      </c>
      <c r="B124">
        <v>12</v>
      </c>
      <c r="C124" t="s">
        <v>538</v>
      </c>
      <c r="D124">
        <v>275</v>
      </c>
      <c r="E124">
        <v>11</v>
      </c>
      <c r="F124">
        <v>1</v>
      </c>
      <c r="G124">
        <v>0.57999999999999996</v>
      </c>
      <c r="H124" s="31">
        <v>6.4623940400118499E-2</v>
      </c>
      <c r="I124">
        <v>116.8</v>
      </c>
    </row>
    <row r="125" spans="1:9" x14ac:dyDescent="0.25">
      <c r="A125" t="s">
        <v>442</v>
      </c>
      <c r="B125">
        <v>25</v>
      </c>
      <c r="C125" t="s">
        <v>538</v>
      </c>
      <c r="D125">
        <v>846</v>
      </c>
      <c r="E125">
        <v>9</v>
      </c>
      <c r="F125">
        <v>1</v>
      </c>
      <c r="G125">
        <v>1.3</v>
      </c>
      <c r="H125" s="31">
        <v>0.18204521953723241</v>
      </c>
      <c r="I125">
        <v>23.2</v>
      </c>
    </row>
    <row r="126" spans="1:9" x14ac:dyDescent="0.25">
      <c r="A126" t="s">
        <v>15</v>
      </c>
      <c r="B126">
        <v>110</v>
      </c>
      <c r="C126" t="s">
        <v>538</v>
      </c>
      <c r="D126">
        <v>40</v>
      </c>
      <c r="E126">
        <v>9</v>
      </c>
      <c r="F126">
        <v>1</v>
      </c>
      <c r="G126">
        <v>0.5</v>
      </c>
      <c r="H126" s="31">
        <v>2.2319574883751829E-4</v>
      </c>
      <c r="I126">
        <v>5.6</v>
      </c>
    </row>
    <row r="127" spans="1:9" x14ac:dyDescent="0.25">
      <c r="A127" t="s">
        <v>208</v>
      </c>
      <c r="B127">
        <v>15</v>
      </c>
      <c r="C127" t="s">
        <v>538</v>
      </c>
      <c r="D127">
        <v>466</v>
      </c>
      <c r="E127">
        <v>2</v>
      </c>
      <c r="F127">
        <v>2</v>
      </c>
      <c r="G127">
        <v>8</v>
      </c>
      <c r="H127" s="31">
        <v>0.3168224774630341</v>
      </c>
      <c r="I127">
        <v>11.92</v>
      </c>
    </row>
    <row r="128" spans="1:9" x14ac:dyDescent="0.25">
      <c r="A128" t="s">
        <v>41</v>
      </c>
      <c r="B128">
        <v>111</v>
      </c>
      <c r="C128" t="s">
        <v>538</v>
      </c>
      <c r="D128">
        <v>113</v>
      </c>
      <c r="E128">
        <v>9</v>
      </c>
      <c r="F128">
        <v>1</v>
      </c>
      <c r="G128">
        <v>2.1</v>
      </c>
      <c r="H128" s="31">
        <v>0.59371754901091922</v>
      </c>
      <c r="I128">
        <v>8.6999999999999993</v>
      </c>
    </row>
    <row r="129" spans="1:9" x14ac:dyDescent="0.25">
      <c r="A129" t="s">
        <v>329</v>
      </c>
      <c r="B129">
        <v>21</v>
      </c>
      <c r="C129" t="s">
        <v>538</v>
      </c>
      <c r="D129">
        <v>665</v>
      </c>
      <c r="E129">
        <v>9</v>
      </c>
      <c r="F129">
        <v>1</v>
      </c>
      <c r="G129">
        <v>0.3</v>
      </c>
      <c r="H129" s="31">
        <v>2.1119737609613481E-2</v>
      </c>
      <c r="I129">
        <v>10</v>
      </c>
    </row>
    <row r="130" spans="1:9" x14ac:dyDescent="0.25">
      <c r="A130" t="s">
        <v>16</v>
      </c>
      <c r="B130">
        <v>110</v>
      </c>
      <c r="C130" t="s">
        <v>538</v>
      </c>
      <c r="D130">
        <v>42</v>
      </c>
      <c r="E130">
        <v>5</v>
      </c>
      <c r="F130">
        <v>1</v>
      </c>
      <c r="G130">
        <v>1</v>
      </c>
      <c r="H130" s="31">
        <v>0.10289658893074245</v>
      </c>
      <c r="I130">
        <v>5.1100000000000003</v>
      </c>
    </row>
    <row r="131" spans="1:9" x14ac:dyDescent="0.25">
      <c r="A131" t="s">
        <v>516</v>
      </c>
      <c r="B131">
        <v>11</v>
      </c>
      <c r="C131" t="s">
        <v>539</v>
      </c>
      <c r="D131">
        <v>997</v>
      </c>
      <c r="E131">
        <v>17</v>
      </c>
      <c r="F131">
        <v>1</v>
      </c>
      <c r="G131">
        <v>1</v>
      </c>
      <c r="H131" s="31">
        <v>0.46970944512375062</v>
      </c>
      <c r="I131">
        <v>8.99</v>
      </c>
    </row>
    <row r="132" spans="1:9" x14ac:dyDescent="0.25">
      <c r="A132" t="s">
        <v>128</v>
      </c>
      <c r="B132">
        <v>12</v>
      </c>
      <c r="C132" t="s">
        <v>539</v>
      </c>
      <c r="D132">
        <v>286</v>
      </c>
      <c r="E132">
        <v>17</v>
      </c>
      <c r="F132">
        <v>1</v>
      </c>
      <c r="G132">
        <v>1</v>
      </c>
      <c r="H132" s="31">
        <v>0.10574620737963565</v>
      </c>
      <c r="I132">
        <v>96.87</v>
      </c>
    </row>
    <row r="133" spans="1:9" x14ac:dyDescent="0.25">
      <c r="A133" t="s">
        <v>17</v>
      </c>
      <c r="B133">
        <v>110</v>
      </c>
      <c r="C133" t="s">
        <v>538</v>
      </c>
      <c r="D133">
        <v>43</v>
      </c>
      <c r="E133">
        <v>13</v>
      </c>
      <c r="F133">
        <v>1</v>
      </c>
      <c r="G133">
        <v>0.7</v>
      </c>
      <c r="H133" s="31">
        <v>7.1177022518019245E-2</v>
      </c>
      <c r="I133">
        <v>33</v>
      </c>
    </row>
    <row r="134" spans="1:9" x14ac:dyDescent="0.25">
      <c r="A134" t="s">
        <v>418</v>
      </c>
      <c r="B134">
        <v>24</v>
      </c>
      <c r="C134" t="s">
        <v>538</v>
      </c>
      <c r="D134">
        <v>808</v>
      </c>
      <c r="E134">
        <v>13</v>
      </c>
      <c r="F134">
        <v>1</v>
      </c>
      <c r="G134">
        <v>0.28999999999999998</v>
      </c>
      <c r="H134" s="31">
        <v>0.16745014273954903</v>
      </c>
      <c r="I134">
        <v>5.8</v>
      </c>
    </row>
    <row r="135" spans="1:9" x14ac:dyDescent="0.25">
      <c r="A135" t="s">
        <v>42</v>
      </c>
      <c r="B135">
        <v>111</v>
      </c>
      <c r="C135" t="s">
        <v>538</v>
      </c>
      <c r="D135">
        <v>114</v>
      </c>
      <c r="E135">
        <v>11</v>
      </c>
      <c r="F135">
        <v>1</v>
      </c>
      <c r="G135">
        <v>1.65</v>
      </c>
      <c r="H135" s="31">
        <v>0.14906540395640211</v>
      </c>
      <c r="I135">
        <v>16.7</v>
      </c>
    </row>
    <row r="136" spans="1:9" x14ac:dyDescent="0.25">
      <c r="A136" t="s">
        <v>209</v>
      </c>
      <c r="B136">
        <v>15</v>
      </c>
      <c r="C136" t="s">
        <v>538</v>
      </c>
      <c r="D136">
        <v>469</v>
      </c>
      <c r="E136">
        <v>9</v>
      </c>
      <c r="F136">
        <v>1</v>
      </c>
      <c r="G136">
        <v>2.4</v>
      </c>
      <c r="H136" s="31">
        <v>1.2645239410071779E-2</v>
      </c>
      <c r="I136">
        <v>172.52</v>
      </c>
    </row>
    <row r="137" spans="1:9" x14ac:dyDescent="0.25">
      <c r="A137" t="s">
        <v>100</v>
      </c>
      <c r="B137">
        <v>115</v>
      </c>
      <c r="C137" t="s">
        <v>538</v>
      </c>
      <c r="D137">
        <v>222</v>
      </c>
      <c r="E137">
        <v>9</v>
      </c>
      <c r="F137">
        <v>1</v>
      </c>
      <c r="G137">
        <v>0.5</v>
      </c>
      <c r="H137" s="31">
        <v>0.21081520223630767</v>
      </c>
      <c r="I137">
        <v>8.9499999999999993</v>
      </c>
    </row>
    <row r="138" spans="1:9" x14ac:dyDescent="0.25">
      <c r="A138" t="s">
        <v>330</v>
      </c>
      <c r="B138">
        <v>21</v>
      </c>
      <c r="C138" t="s">
        <v>538</v>
      </c>
      <c r="D138">
        <v>666</v>
      </c>
      <c r="E138">
        <v>9</v>
      </c>
      <c r="F138">
        <v>1</v>
      </c>
      <c r="G138">
        <v>1.05</v>
      </c>
      <c r="H138" s="31">
        <v>7.3297216191187467E-2</v>
      </c>
      <c r="I138">
        <v>5.19</v>
      </c>
    </row>
    <row r="139" spans="1:9" x14ac:dyDescent="0.25">
      <c r="A139" t="s">
        <v>352</v>
      </c>
      <c r="B139">
        <v>22</v>
      </c>
      <c r="C139" t="s">
        <v>538</v>
      </c>
      <c r="D139">
        <v>699</v>
      </c>
      <c r="E139">
        <v>9</v>
      </c>
      <c r="F139">
        <v>1</v>
      </c>
      <c r="G139">
        <v>1.2</v>
      </c>
      <c r="H139" s="31">
        <v>4.4798207772367767E-2</v>
      </c>
      <c r="I139">
        <v>31.65</v>
      </c>
    </row>
    <row r="140" spans="1:9" x14ac:dyDescent="0.25">
      <c r="A140" t="s">
        <v>391</v>
      </c>
      <c r="B140">
        <v>23</v>
      </c>
      <c r="C140" t="s">
        <v>538</v>
      </c>
      <c r="D140">
        <v>757</v>
      </c>
      <c r="E140">
        <v>9</v>
      </c>
      <c r="F140">
        <v>1</v>
      </c>
      <c r="G140">
        <v>2.2000000000000002</v>
      </c>
      <c r="H140" s="31">
        <v>1.4747214783588505</v>
      </c>
      <c r="I140">
        <v>208.64</v>
      </c>
    </row>
    <row r="141" spans="1:9" x14ac:dyDescent="0.25">
      <c r="A141" t="s">
        <v>443</v>
      </c>
      <c r="B141">
        <v>25</v>
      </c>
      <c r="C141" t="s">
        <v>538</v>
      </c>
      <c r="D141">
        <v>847</v>
      </c>
      <c r="E141">
        <v>10</v>
      </c>
      <c r="F141">
        <v>2</v>
      </c>
      <c r="G141">
        <v>4.5999999999999996</v>
      </c>
      <c r="H141" s="31">
        <v>0.83754327383237648</v>
      </c>
      <c r="I141">
        <v>263.2</v>
      </c>
    </row>
    <row r="142" spans="1:9" x14ac:dyDescent="0.25">
      <c r="A142" t="s">
        <v>444</v>
      </c>
      <c r="B142">
        <v>25</v>
      </c>
      <c r="C142" t="s">
        <v>538</v>
      </c>
      <c r="D142">
        <v>848</v>
      </c>
      <c r="E142">
        <v>13</v>
      </c>
      <c r="F142">
        <v>1</v>
      </c>
      <c r="G142">
        <v>0.5</v>
      </c>
      <c r="H142" s="31">
        <v>0.22907876636008132</v>
      </c>
      <c r="I142">
        <v>50</v>
      </c>
    </row>
    <row r="143" spans="1:9" x14ac:dyDescent="0.25">
      <c r="A143" t="s">
        <v>188</v>
      </c>
      <c r="B143">
        <v>14</v>
      </c>
      <c r="C143" t="s">
        <v>538</v>
      </c>
      <c r="D143">
        <v>428</v>
      </c>
      <c r="E143">
        <v>9</v>
      </c>
      <c r="F143">
        <v>1</v>
      </c>
      <c r="G143">
        <v>1.8</v>
      </c>
      <c r="H143" s="31">
        <v>0.63930565072748469</v>
      </c>
      <c r="I143">
        <v>45.57</v>
      </c>
    </row>
    <row r="144" spans="1:9" x14ac:dyDescent="0.25">
      <c r="A144" t="s">
        <v>445</v>
      </c>
      <c r="B144">
        <v>25</v>
      </c>
      <c r="C144" t="s">
        <v>538</v>
      </c>
      <c r="D144">
        <v>849</v>
      </c>
      <c r="E144">
        <v>9</v>
      </c>
      <c r="F144">
        <v>1</v>
      </c>
      <c r="G144">
        <v>1.6</v>
      </c>
      <c r="H144" s="31">
        <v>8.95812284017862E-3</v>
      </c>
      <c r="I144">
        <v>8.4</v>
      </c>
    </row>
    <row r="145" spans="1:9" x14ac:dyDescent="0.25">
      <c r="A145" t="s">
        <v>43</v>
      </c>
      <c r="B145">
        <v>111</v>
      </c>
      <c r="C145" t="s">
        <v>538</v>
      </c>
      <c r="D145">
        <v>115</v>
      </c>
      <c r="E145">
        <v>9</v>
      </c>
      <c r="F145">
        <v>1</v>
      </c>
      <c r="G145">
        <v>2.15</v>
      </c>
      <c r="H145" s="31">
        <v>0.10889679647297251</v>
      </c>
      <c r="I145">
        <v>271.89999999999998</v>
      </c>
    </row>
    <row r="146" spans="1:9" x14ac:dyDescent="0.25">
      <c r="A146" t="s">
        <v>353</v>
      </c>
      <c r="B146">
        <v>22</v>
      </c>
      <c r="C146" t="s">
        <v>538</v>
      </c>
      <c r="D146">
        <v>700</v>
      </c>
      <c r="E146">
        <v>10</v>
      </c>
      <c r="F146">
        <v>2</v>
      </c>
      <c r="G146">
        <v>4</v>
      </c>
      <c r="H146" s="31">
        <v>4.1509014454774702</v>
      </c>
      <c r="I146">
        <v>5.56</v>
      </c>
    </row>
    <row r="147" spans="1:9" x14ac:dyDescent="0.25">
      <c r="A147" t="s">
        <v>210</v>
      </c>
      <c r="B147">
        <v>15</v>
      </c>
      <c r="C147" t="s">
        <v>538</v>
      </c>
      <c r="D147">
        <v>470</v>
      </c>
      <c r="E147">
        <v>10</v>
      </c>
      <c r="F147">
        <v>2</v>
      </c>
      <c r="G147">
        <v>13.15</v>
      </c>
      <c r="H147" s="31">
        <v>1.2245355263637989</v>
      </c>
      <c r="I147">
        <v>338.65</v>
      </c>
    </row>
    <row r="148" spans="1:9" x14ac:dyDescent="0.25">
      <c r="A148" t="s">
        <v>44</v>
      </c>
      <c r="B148">
        <v>111</v>
      </c>
      <c r="C148" t="s">
        <v>538</v>
      </c>
      <c r="D148">
        <v>116</v>
      </c>
      <c r="E148">
        <v>11</v>
      </c>
      <c r="F148">
        <v>1</v>
      </c>
      <c r="G148">
        <v>1</v>
      </c>
      <c r="H148" s="31">
        <v>0.14183308505381026</v>
      </c>
      <c r="I148">
        <v>59.9</v>
      </c>
    </row>
    <row r="149" spans="1:9" x14ac:dyDescent="0.25">
      <c r="A149" t="s">
        <v>211</v>
      </c>
      <c r="B149">
        <v>15</v>
      </c>
      <c r="C149" t="s">
        <v>538</v>
      </c>
      <c r="D149">
        <v>471</v>
      </c>
      <c r="E149">
        <v>9</v>
      </c>
      <c r="F149">
        <v>1</v>
      </c>
      <c r="G149">
        <v>2.2999999999999998</v>
      </c>
      <c r="H149" s="31">
        <v>7.2014240216354247E-2</v>
      </c>
      <c r="I149">
        <v>32.18</v>
      </c>
    </row>
    <row r="150" spans="1:9" x14ac:dyDescent="0.25">
      <c r="A150" t="s">
        <v>212</v>
      </c>
      <c r="B150">
        <v>15</v>
      </c>
      <c r="C150" t="s">
        <v>538</v>
      </c>
      <c r="D150">
        <v>472</v>
      </c>
      <c r="E150">
        <v>9</v>
      </c>
      <c r="F150">
        <v>1</v>
      </c>
      <c r="G150">
        <v>1.7</v>
      </c>
      <c r="H150" s="31">
        <v>0.65076461287793608</v>
      </c>
      <c r="I150">
        <v>41.54</v>
      </c>
    </row>
    <row r="151" spans="1:9" x14ac:dyDescent="0.25">
      <c r="A151" t="s">
        <v>502</v>
      </c>
      <c r="B151">
        <v>31</v>
      </c>
      <c r="C151" t="s">
        <v>538</v>
      </c>
      <c r="D151">
        <v>940</v>
      </c>
      <c r="E151">
        <v>10</v>
      </c>
      <c r="F151">
        <v>2</v>
      </c>
      <c r="G151">
        <v>6.6</v>
      </c>
      <c r="H151" s="31">
        <v>2.2045149453027801</v>
      </c>
      <c r="I151">
        <v>10.19</v>
      </c>
    </row>
    <row r="152" spans="1:9" x14ac:dyDescent="0.25">
      <c r="A152" t="s">
        <v>295</v>
      </c>
      <c r="B152">
        <v>18</v>
      </c>
      <c r="C152" t="s">
        <v>538</v>
      </c>
      <c r="D152">
        <v>597</v>
      </c>
      <c r="E152">
        <v>10</v>
      </c>
      <c r="F152">
        <v>2</v>
      </c>
      <c r="G152">
        <v>4.3</v>
      </c>
      <c r="H152" s="31">
        <v>1.110004867367578</v>
      </c>
      <c r="I152">
        <v>71.930000000000007</v>
      </c>
    </row>
    <row r="153" spans="1:9" x14ac:dyDescent="0.25">
      <c r="A153" t="s">
        <v>446</v>
      </c>
      <c r="B153">
        <v>25</v>
      </c>
      <c r="C153" t="s">
        <v>538</v>
      </c>
      <c r="D153">
        <v>850</v>
      </c>
      <c r="E153">
        <v>10</v>
      </c>
      <c r="F153">
        <v>2</v>
      </c>
      <c r="G153">
        <v>4.9000000000000004</v>
      </c>
      <c r="H153" s="31">
        <v>0.42587782597564927</v>
      </c>
      <c r="I153">
        <v>201.5</v>
      </c>
    </row>
    <row r="154" spans="1:9" x14ac:dyDescent="0.25">
      <c r="A154" t="s">
        <v>447</v>
      </c>
      <c r="B154">
        <v>25</v>
      </c>
      <c r="C154" t="s">
        <v>538</v>
      </c>
      <c r="D154">
        <v>851</v>
      </c>
      <c r="E154">
        <v>9</v>
      </c>
      <c r="F154">
        <v>1</v>
      </c>
      <c r="G154">
        <v>3</v>
      </c>
      <c r="H154" s="31">
        <v>2.2107074559576473E-2</v>
      </c>
      <c r="I154">
        <v>28.7</v>
      </c>
    </row>
    <row r="155" spans="1:9" x14ac:dyDescent="0.25">
      <c r="A155" t="s">
        <v>296</v>
      </c>
      <c r="B155">
        <v>18</v>
      </c>
      <c r="C155" t="s">
        <v>538</v>
      </c>
      <c r="D155">
        <v>598</v>
      </c>
      <c r="E155">
        <v>9</v>
      </c>
      <c r="F155">
        <v>1</v>
      </c>
      <c r="G155">
        <v>0.9</v>
      </c>
      <c r="H155" s="31">
        <v>2.6125025842283355E-3</v>
      </c>
      <c r="I155">
        <v>13.5</v>
      </c>
    </row>
    <row r="156" spans="1:9" x14ac:dyDescent="0.25">
      <c r="A156" t="s">
        <v>129</v>
      </c>
      <c r="B156">
        <v>12</v>
      </c>
      <c r="C156" t="s">
        <v>538</v>
      </c>
      <c r="D156">
        <v>294</v>
      </c>
      <c r="E156">
        <v>13</v>
      </c>
      <c r="F156">
        <v>1</v>
      </c>
      <c r="G156">
        <v>2.5</v>
      </c>
      <c r="H156" s="31">
        <v>0.19424539269599264</v>
      </c>
      <c r="I156">
        <v>18.75</v>
      </c>
    </row>
    <row r="157" spans="1:9" x14ac:dyDescent="0.25">
      <c r="A157" t="s">
        <v>45</v>
      </c>
      <c r="B157">
        <v>111</v>
      </c>
      <c r="C157" t="s">
        <v>538</v>
      </c>
      <c r="D157">
        <v>117</v>
      </c>
      <c r="E157">
        <v>13</v>
      </c>
      <c r="F157">
        <v>1</v>
      </c>
      <c r="G157">
        <v>1</v>
      </c>
      <c r="H157" s="31">
        <v>2.3460367850779516E-2</v>
      </c>
      <c r="I157">
        <v>5.0999999999999996</v>
      </c>
    </row>
    <row r="158" spans="1:9" x14ac:dyDescent="0.25">
      <c r="A158" t="s">
        <v>448</v>
      </c>
      <c r="B158">
        <v>25</v>
      </c>
      <c r="C158" t="s">
        <v>538</v>
      </c>
      <c r="D158">
        <v>852</v>
      </c>
      <c r="E158">
        <v>9</v>
      </c>
      <c r="F158">
        <v>1</v>
      </c>
      <c r="G158">
        <v>0.9</v>
      </c>
      <c r="H158" s="31">
        <v>0.10204198508474534</v>
      </c>
      <c r="I158">
        <v>53.2</v>
      </c>
    </row>
    <row r="159" spans="1:9" x14ac:dyDescent="0.25">
      <c r="A159" t="s">
        <v>419</v>
      </c>
      <c r="B159">
        <v>24</v>
      </c>
      <c r="C159" t="s">
        <v>538</v>
      </c>
      <c r="D159">
        <v>809</v>
      </c>
      <c r="E159">
        <v>11</v>
      </c>
      <c r="F159">
        <v>1</v>
      </c>
      <c r="G159">
        <v>1</v>
      </c>
      <c r="H159" s="31">
        <v>9.6870588317680095</v>
      </c>
      <c r="I159">
        <v>6.44</v>
      </c>
    </row>
    <row r="160" spans="1:9" x14ac:dyDescent="0.25">
      <c r="A160" t="s">
        <v>130</v>
      </c>
      <c r="B160">
        <v>12</v>
      </c>
      <c r="C160" t="s">
        <v>538</v>
      </c>
      <c r="D160">
        <v>295</v>
      </c>
      <c r="E160">
        <v>9</v>
      </c>
      <c r="F160">
        <v>1</v>
      </c>
      <c r="G160">
        <v>1.5</v>
      </c>
      <c r="H160" s="31">
        <v>0.13597374259791026</v>
      </c>
      <c r="I160">
        <v>26.85</v>
      </c>
    </row>
    <row r="161" spans="1:9" x14ac:dyDescent="0.25">
      <c r="A161" t="s">
        <v>46</v>
      </c>
      <c r="B161">
        <v>111</v>
      </c>
      <c r="C161" t="s">
        <v>538</v>
      </c>
      <c r="D161">
        <v>119</v>
      </c>
      <c r="E161">
        <v>9</v>
      </c>
      <c r="F161">
        <v>1</v>
      </c>
      <c r="G161">
        <v>1.1000000000000001</v>
      </c>
      <c r="H161" s="31">
        <v>1.2088485583452623E-2</v>
      </c>
      <c r="I161">
        <v>41.4</v>
      </c>
    </row>
    <row r="162" spans="1:9" x14ac:dyDescent="0.25">
      <c r="A162" t="s">
        <v>213</v>
      </c>
      <c r="B162">
        <v>15</v>
      </c>
      <c r="C162" t="s">
        <v>538</v>
      </c>
      <c r="D162">
        <v>473</v>
      </c>
      <c r="E162">
        <v>9</v>
      </c>
      <c r="F162">
        <v>1</v>
      </c>
      <c r="G162">
        <v>1.2</v>
      </c>
      <c r="H162" s="31">
        <v>4.4825046236866367E-2</v>
      </c>
      <c r="I162">
        <v>92.71</v>
      </c>
    </row>
    <row r="163" spans="1:9" x14ac:dyDescent="0.25">
      <c r="A163" t="s">
        <v>131</v>
      </c>
      <c r="B163">
        <v>12</v>
      </c>
      <c r="C163" t="s">
        <v>538</v>
      </c>
      <c r="D163">
        <v>296</v>
      </c>
      <c r="E163">
        <v>11</v>
      </c>
      <c r="F163">
        <v>1</v>
      </c>
      <c r="G163">
        <v>1</v>
      </c>
      <c r="H163" s="31">
        <v>3.4290535735072236E-2</v>
      </c>
      <c r="I163">
        <v>65.95</v>
      </c>
    </row>
    <row r="164" spans="1:9" x14ac:dyDescent="0.25">
      <c r="A164" t="s">
        <v>93</v>
      </c>
      <c r="B164">
        <v>114</v>
      </c>
      <c r="C164" t="s">
        <v>538</v>
      </c>
      <c r="D164">
        <v>213</v>
      </c>
      <c r="E164">
        <v>9</v>
      </c>
      <c r="F164">
        <v>1</v>
      </c>
      <c r="G164">
        <v>2.12</v>
      </c>
      <c r="H164" s="31">
        <v>0.43904944092813913</v>
      </c>
      <c r="I164">
        <v>15.4</v>
      </c>
    </row>
    <row r="165" spans="1:9" x14ac:dyDescent="0.25">
      <c r="A165" t="s">
        <v>184</v>
      </c>
      <c r="B165">
        <v>13</v>
      </c>
      <c r="C165" t="s">
        <v>538</v>
      </c>
      <c r="D165">
        <v>418</v>
      </c>
      <c r="E165">
        <v>9</v>
      </c>
      <c r="F165">
        <v>1</v>
      </c>
      <c r="G165">
        <v>0.3</v>
      </c>
      <c r="H165" s="31">
        <v>3.2337973088189505E-3</v>
      </c>
      <c r="I165">
        <v>12</v>
      </c>
    </row>
    <row r="166" spans="1:9" x14ac:dyDescent="0.25">
      <c r="A166" t="s">
        <v>354</v>
      </c>
      <c r="B166">
        <v>22</v>
      </c>
      <c r="C166" t="s">
        <v>538</v>
      </c>
      <c r="D166">
        <v>703</v>
      </c>
      <c r="E166">
        <v>13</v>
      </c>
      <c r="F166">
        <v>1</v>
      </c>
      <c r="G166">
        <v>0.37</v>
      </c>
      <c r="H166" s="31">
        <v>5.5462526380630268E-2</v>
      </c>
      <c r="I166">
        <v>52.51</v>
      </c>
    </row>
    <row r="167" spans="1:9" x14ac:dyDescent="0.25">
      <c r="A167" t="s">
        <v>101</v>
      </c>
      <c r="B167">
        <v>115</v>
      </c>
      <c r="C167" t="s">
        <v>538</v>
      </c>
      <c r="D167">
        <v>224</v>
      </c>
      <c r="E167">
        <v>13</v>
      </c>
      <c r="F167">
        <v>1</v>
      </c>
      <c r="G167">
        <v>1.1000000000000001</v>
      </c>
      <c r="H167" s="31">
        <v>0.13145033296961192</v>
      </c>
      <c r="I167">
        <v>5.07</v>
      </c>
    </row>
    <row r="168" spans="1:9" x14ac:dyDescent="0.25">
      <c r="A168" t="s">
        <v>420</v>
      </c>
      <c r="B168">
        <v>24</v>
      </c>
      <c r="C168" t="s">
        <v>538</v>
      </c>
      <c r="D168">
        <v>810</v>
      </c>
      <c r="E168">
        <v>11</v>
      </c>
      <c r="F168">
        <v>1</v>
      </c>
      <c r="G168">
        <v>1.2</v>
      </c>
      <c r="H168" s="31">
        <v>0.34414712376663692</v>
      </c>
      <c r="I168">
        <v>19.79</v>
      </c>
    </row>
    <row r="169" spans="1:9" x14ac:dyDescent="0.25">
      <c r="A169" t="s">
        <v>132</v>
      </c>
      <c r="B169">
        <v>12</v>
      </c>
      <c r="C169" t="s">
        <v>538</v>
      </c>
      <c r="D169">
        <v>297</v>
      </c>
      <c r="E169">
        <v>9</v>
      </c>
      <c r="F169">
        <v>1</v>
      </c>
      <c r="G169">
        <v>1</v>
      </c>
      <c r="H169" s="31">
        <v>3.6728200877845327E-2</v>
      </c>
      <c r="I169">
        <v>13.47</v>
      </c>
    </row>
    <row r="170" spans="1:9" x14ac:dyDescent="0.25">
      <c r="A170" t="s">
        <v>189</v>
      </c>
      <c r="B170">
        <v>14</v>
      </c>
      <c r="C170" t="s">
        <v>538</v>
      </c>
      <c r="D170">
        <v>429</v>
      </c>
      <c r="E170">
        <v>9</v>
      </c>
      <c r="F170">
        <v>1</v>
      </c>
      <c r="G170">
        <v>1.7</v>
      </c>
      <c r="H170" s="31">
        <v>3.563934385902353E-3</v>
      </c>
      <c r="I170">
        <v>70.27</v>
      </c>
    </row>
    <row r="171" spans="1:9" x14ac:dyDescent="0.25">
      <c r="A171" t="s">
        <v>47</v>
      </c>
      <c r="B171">
        <v>111</v>
      </c>
      <c r="C171" t="s">
        <v>538</v>
      </c>
      <c r="D171">
        <v>121</v>
      </c>
      <c r="E171">
        <v>11</v>
      </c>
      <c r="F171">
        <v>1</v>
      </c>
      <c r="G171">
        <v>1.05</v>
      </c>
      <c r="H171" s="31">
        <v>0.2082181870457982</v>
      </c>
      <c r="I171">
        <v>9.5</v>
      </c>
    </row>
    <row r="172" spans="1:9" x14ac:dyDescent="0.25">
      <c r="A172" t="s">
        <v>133</v>
      </c>
      <c r="B172">
        <v>12</v>
      </c>
      <c r="C172" t="s">
        <v>538</v>
      </c>
      <c r="D172">
        <v>299</v>
      </c>
      <c r="E172">
        <v>11</v>
      </c>
      <c r="F172">
        <v>1</v>
      </c>
      <c r="G172">
        <v>1.1000000000000001</v>
      </c>
      <c r="H172" s="31">
        <v>0.10176452140637969</v>
      </c>
      <c r="I172">
        <v>28.59</v>
      </c>
    </row>
    <row r="173" spans="1:9" x14ac:dyDescent="0.25">
      <c r="A173" t="s">
        <v>392</v>
      </c>
      <c r="B173">
        <v>23</v>
      </c>
      <c r="C173" t="s">
        <v>538</v>
      </c>
      <c r="D173">
        <v>758</v>
      </c>
      <c r="E173">
        <v>9</v>
      </c>
      <c r="F173">
        <v>1</v>
      </c>
      <c r="G173">
        <v>1.9</v>
      </c>
      <c r="H173" s="31">
        <v>0.19398881010480309</v>
      </c>
      <c r="I173">
        <v>11.52</v>
      </c>
    </row>
    <row r="174" spans="1:9" x14ac:dyDescent="0.25">
      <c r="A174" t="s">
        <v>510</v>
      </c>
      <c r="B174">
        <v>41</v>
      </c>
      <c r="C174" t="s">
        <v>538</v>
      </c>
      <c r="D174">
        <v>960</v>
      </c>
      <c r="E174">
        <v>9</v>
      </c>
      <c r="F174">
        <v>1</v>
      </c>
      <c r="G174">
        <v>2.1</v>
      </c>
      <c r="H174" s="31">
        <v>1.775091146915903</v>
      </c>
      <c r="I174">
        <v>202.1</v>
      </c>
    </row>
    <row r="175" spans="1:9" x14ac:dyDescent="0.25">
      <c r="A175" t="s">
        <v>102</v>
      </c>
      <c r="B175">
        <v>115</v>
      </c>
      <c r="C175" t="s">
        <v>538</v>
      </c>
      <c r="D175">
        <v>225</v>
      </c>
      <c r="E175">
        <v>11</v>
      </c>
      <c r="F175">
        <v>1</v>
      </c>
      <c r="G175">
        <v>0.6</v>
      </c>
      <c r="H175" s="31">
        <v>0.46398429201228175</v>
      </c>
      <c r="I175">
        <v>15.44</v>
      </c>
    </row>
    <row r="176" spans="1:9" x14ac:dyDescent="0.25">
      <c r="A176" t="s">
        <v>355</v>
      </c>
      <c r="B176">
        <v>22</v>
      </c>
      <c r="C176" t="s">
        <v>538</v>
      </c>
      <c r="D176">
        <v>704</v>
      </c>
      <c r="E176">
        <v>15</v>
      </c>
      <c r="F176">
        <v>1</v>
      </c>
      <c r="G176">
        <v>0.4</v>
      </c>
      <c r="H176" s="31">
        <v>0.73872153743581948</v>
      </c>
      <c r="I176">
        <v>75.34</v>
      </c>
    </row>
    <row r="177" spans="1:9" x14ac:dyDescent="0.25">
      <c r="A177" t="s">
        <v>214</v>
      </c>
      <c r="B177">
        <v>15</v>
      </c>
      <c r="C177" t="s">
        <v>538</v>
      </c>
      <c r="D177">
        <v>474</v>
      </c>
      <c r="E177">
        <v>9</v>
      </c>
      <c r="F177">
        <v>1</v>
      </c>
      <c r="G177">
        <v>2.4</v>
      </c>
      <c r="H177" s="31">
        <v>0.25189325798062123</v>
      </c>
      <c r="I177">
        <v>7.83</v>
      </c>
    </row>
    <row r="178" spans="1:9" x14ac:dyDescent="0.25">
      <c r="A178" t="s">
        <v>215</v>
      </c>
      <c r="B178">
        <v>15</v>
      </c>
      <c r="C178" t="s">
        <v>538</v>
      </c>
      <c r="D178">
        <v>475</v>
      </c>
      <c r="E178">
        <v>6</v>
      </c>
      <c r="F178">
        <v>2</v>
      </c>
      <c r="G178">
        <v>3.5</v>
      </c>
      <c r="H178" s="31">
        <v>0.13628311057058273</v>
      </c>
      <c r="I178">
        <v>2.09</v>
      </c>
    </row>
    <row r="179" spans="1:9" x14ac:dyDescent="0.25">
      <c r="A179" t="s">
        <v>503</v>
      </c>
      <c r="B179">
        <v>31</v>
      </c>
      <c r="C179" t="s">
        <v>538</v>
      </c>
      <c r="D179">
        <v>941</v>
      </c>
      <c r="E179">
        <v>13</v>
      </c>
      <c r="F179">
        <v>1</v>
      </c>
      <c r="G179">
        <v>0.39</v>
      </c>
      <c r="H179" s="31">
        <v>0.15787830171515163</v>
      </c>
      <c r="I179">
        <v>12.52</v>
      </c>
    </row>
    <row r="180" spans="1:9" x14ac:dyDescent="0.25">
      <c r="A180" t="s">
        <v>492</v>
      </c>
      <c r="B180">
        <v>26</v>
      </c>
      <c r="C180" t="s">
        <v>538</v>
      </c>
      <c r="D180">
        <v>924</v>
      </c>
      <c r="E180">
        <v>10</v>
      </c>
      <c r="F180">
        <v>2</v>
      </c>
      <c r="G180">
        <v>3.5</v>
      </c>
      <c r="H180" s="31">
        <v>0.98021113394974901</v>
      </c>
      <c r="I180">
        <v>6.1</v>
      </c>
    </row>
    <row r="181" spans="1:9" x14ac:dyDescent="0.25">
      <c r="A181" t="s">
        <v>190</v>
      </c>
      <c r="B181">
        <v>14</v>
      </c>
      <c r="C181" t="s">
        <v>539</v>
      </c>
      <c r="D181">
        <v>430</v>
      </c>
      <c r="E181">
        <v>9</v>
      </c>
      <c r="F181">
        <v>1</v>
      </c>
      <c r="G181">
        <v>1.1000000000000001</v>
      </c>
      <c r="H181" s="31">
        <v>0.2070624302739292</v>
      </c>
      <c r="I181">
        <v>167.68</v>
      </c>
    </row>
    <row r="182" spans="1:9" x14ac:dyDescent="0.25">
      <c r="A182" t="s">
        <v>103</v>
      </c>
      <c r="B182">
        <v>115</v>
      </c>
      <c r="C182" t="s">
        <v>538</v>
      </c>
      <c r="D182">
        <v>226</v>
      </c>
      <c r="E182">
        <v>9</v>
      </c>
      <c r="F182">
        <v>1</v>
      </c>
      <c r="G182">
        <v>1.96</v>
      </c>
      <c r="H182" s="31">
        <v>0.3807279692381812</v>
      </c>
      <c r="I182">
        <v>60.82</v>
      </c>
    </row>
    <row r="183" spans="1:9" x14ac:dyDescent="0.25">
      <c r="A183" t="s">
        <v>449</v>
      </c>
      <c r="B183">
        <v>25</v>
      </c>
      <c r="C183" t="s">
        <v>538</v>
      </c>
      <c r="D183">
        <v>856</v>
      </c>
      <c r="E183">
        <v>10</v>
      </c>
      <c r="F183">
        <v>2</v>
      </c>
      <c r="G183">
        <v>4.9000000000000004</v>
      </c>
      <c r="H183" s="31">
        <v>11.20541906581577</v>
      </c>
      <c r="I183">
        <v>5.6</v>
      </c>
    </row>
    <row r="184" spans="1:9" x14ac:dyDescent="0.25">
      <c r="A184" t="s">
        <v>134</v>
      </c>
      <c r="B184">
        <v>12</v>
      </c>
      <c r="C184" t="s">
        <v>538</v>
      </c>
      <c r="D184">
        <v>301</v>
      </c>
      <c r="E184">
        <v>11</v>
      </c>
      <c r="F184">
        <v>1</v>
      </c>
      <c r="G184">
        <v>0.3</v>
      </c>
      <c r="H184" s="31">
        <v>4.3335009982577158E-3</v>
      </c>
      <c r="I184">
        <v>27.66</v>
      </c>
    </row>
    <row r="185" spans="1:9" x14ac:dyDescent="0.25">
      <c r="A185" t="s">
        <v>135</v>
      </c>
      <c r="B185">
        <v>12</v>
      </c>
      <c r="C185" t="s">
        <v>538</v>
      </c>
      <c r="D185">
        <v>303</v>
      </c>
      <c r="E185">
        <v>9</v>
      </c>
      <c r="F185">
        <v>1</v>
      </c>
      <c r="G185">
        <v>0.6</v>
      </c>
      <c r="H185" s="31">
        <v>0.13786898888082885</v>
      </c>
      <c r="I185">
        <v>59.35</v>
      </c>
    </row>
    <row r="186" spans="1:9" x14ac:dyDescent="0.25">
      <c r="A186" t="s">
        <v>331</v>
      </c>
      <c r="B186">
        <v>21</v>
      </c>
      <c r="C186" t="s">
        <v>538</v>
      </c>
      <c r="D186">
        <v>669</v>
      </c>
      <c r="E186">
        <v>9</v>
      </c>
      <c r="F186">
        <v>1</v>
      </c>
      <c r="G186">
        <v>1.8</v>
      </c>
      <c r="H186" s="31">
        <v>1.2554470441226633</v>
      </c>
      <c r="I186">
        <v>38.24</v>
      </c>
    </row>
    <row r="187" spans="1:9" x14ac:dyDescent="0.25">
      <c r="A187" t="s">
        <v>393</v>
      </c>
      <c r="B187">
        <v>23</v>
      </c>
      <c r="C187" t="s">
        <v>538</v>
      </c>
      <c r="D187">
        <v>760</v>
      </c>
      <c r="E187">
        <v>9</v>
      </c>
      <c r="F187">
        <v>1</v>
      </c>
      <c r="G187">
        <v>1.3</v>
      </c>
      <c r="H187" s="31">
        <v>0.14573834635693061</v>
      </c>
      <c r="I187">
        <v>7.21</v>
      </c>
    </row>
    <row r="188" spans="1:9" x14ac:dyDescent="0.25">
      <c r="A188" t="s">
        <v>191</v>
      </c>
      <c r="B188">
        <v>14</v>
      </c>
      <c r="C188" t="s">
        <v>538</v>
      </c>
      <c r="D188">
        <v>432</v>
      </c>
      <c r="E188">
        <v>11</v>
      </c>
      <c r="F188">
        <v>1</v>
      </c>
      <c r="G188">
        <v>1</v>
      </c>
      <c r="H188" s="31">
        <v>3.9253147823808267E-2</v>
      </c>
      <c r="I188">
        <v>229.33</v>
      </c>
    </row>
    <row r="189" spans="1:9" x14ac:dyDescent="0.25">
      <c r="A189" t="s">
        <v>18</v>
      </c>
      <c r="B189">
        <v>110</v>
      </c>
      <c r="C189" t="s">
        <v>538</v>
      </c>
      <c r="D189">
        <v>50</v>
      </c>
      <c r="E189">
        <v>10</v>
      </c>
      <c r="F189">
        <v>2</v>
      </c>
      <c r="G189">
        <v>4.5999999999999996</v>
      </c>
      <c r="H189" s="31">
        <v>0.17363888160624077</v>
      </c>
      <c r="I189">
        <v>24.1</v>
      </c>
    </row>
    <row r="190" spans="1:9" x14ac:dyDescent="0.25">
      <c r="A190" t="s">
        <v>19</v>
      </c>
      <c r="B190">
        <v>110</v>
      </c>
      <c r="C190" t="s">
        <v>538</v>
      </c>
      <c r="D190">
        <v>51</v>
      </c>
      <c r="E190">
        <v>10</v>
      </c>
      <c r="F190">
        <v>2</v>
      </c>
      <c r="G190">
        <v>5.7</v>
      </c>
      <c r="H190" s="31">
        <v>0.37007887431529007</v>
      </c>
      <c r="I190">
        <v>52.7</v>
      </c>
    </row>
    <row r="191" spans="1:9" x14ac:dyDescent="0.25">
      <c r="A191" t="s">
        <v>20</v>
      </c>
      <c r="B191">
        <v>110</v>
      </c>
      <c r="C191" t="s">
        <v>538</v>
      </c>
      <c r="D191">
        <v>52</v>
      </c>
      <c r="E191">
        <v>9</v>
      </c>
      <c r="F191">
        <v>1</v>
      </c>
      <c r="G191">
        <v>1.2</v>
      </c>
      <c r="H191" s="31">
        <v>1.9170958257513172E-2</v>
      </c>
      <c r="I191">
        <v>8.5</v>
      </c>
    </row>
    <row r="192" spans="1:9" x14ac:dyDescent="0.25">
      <c r="A192" t="s">
        <v>216</v>
      </c>
      <c r="B192">
        <v>15</v>
      </c>
      <c r="C192" t="s">
        <v>538</v>
      </c>
      <c r="D192">
        <v>477</v>
      </c>
      <c r="E192">
        <v>13</v>
      </c>
      <c r="F192">
        <v>1</v>
      </c>
      <c r="G192">
        <v>1</v>
      </c>
      <c r="H192" s="31">
        <v>2.8847872207858474E-2</v>
      </c>
      <c r="I192">
        <v>1.59</v>
      </c>
    </row>
    <row r="193" spans="1:9" x14ac:dyDescent="0.25">
      <c r="A193" t="s">
        <v>217</v>
      </c>
      <c r="B193">
        <v>15</v>
      </c>
      <c r="C193" t="s">
        <v>538</v>
      </c>
      <c r="D193">
        <v>478</v>
      </c>
      <c r="E193">
        <v>9</v>
      </c>
      <c r="F193">
        <v>1</v>
      </c>
      <c r="G193">
        <v>7.7</v>
      </c>
      <c r="H193" s="31">
        <v>0.11734862181394097</v>
      </c>
      <c r="I193">
        <v>558.83000000000004</v>
      </c>
    </row>
    <row r="194" spans="1:9" x14ac:dyDescent="0.25">
      <c r="A194" t="s">
        <v>450</v>
      </c>
      <c r="B194">
        <v>25</v>
      </c>
      <c r="C194" t="s">
        <v>538</v>
      </c>
      <c r="D194">
        <v>858</v>
      </c>
      <c r="E194">
        <v>9</v>
      </c>
      <c r="F194">
        <v>1</v>
      </c>
      <c r="G194">
        <v>1.3</v>
      </c>
      <c r="H194" s="31">
        <v>1.1832882591518175</v>
      </c>
      <c r="I194">
        <v>6.1</v>
      </c>
    </row>
    <row r="195" spans="1:9" x14ac:dyDescent="0.25">
      <c r="A195" t="s">
        <v>421</v>
      </c>
      <c r="B195">
        <v>24</v>
      </c>
      <c r="C195" t="s">
        <v>538</v>
      </c>
      <c r="D195">
        <v>811</v>
      </c>
      <c r="E195">
        <v>11</v>
      </c>
      <c r="F195">
        <v>1</v>
      </c>
      <c r="G195">
        <v>1.33</v>
      </c>
      <c r="H195" s="31">
        <v>2.7292540619742076</v>
      </c>
      <c r="I195">
        <v>41.71</v>
      </c>
    </row>
    <row r="196" spans="1:9" x14ac:dyDescent="0.25">
      <c r="A196" t="s">
        <v>136</v>
      </c>
      <c r="B196">
        <v>12</v>
      </c>
      <c r="C196" t="s">
        <v>538</v>
      </c>
      <c r="D196">
        <v>307</v>
      </c>
      <c r="E196">
        <v>9</v>
      </c>
      <c r="F196">
        <v>1</v>
      </c>
      <c r="G196">
        <v>0.33</v>
      </c>
      <c r="H196" s="31">
        <v>8.0985665585473811E-4</v>
      </c>
      <c r="I196">
        <v>5.9</v>
      </c>
    </row>
    <row r="197" spans="1:9" x14ac:dyDescent="0.25">
      <c r="A197" t="s">
        <v>218</v>
      </c>
      <c r="B197">
        <v>15</v>
      </c>
      <c r="C197" t="s">
        <v>538</v>
      </c>
      <c r="D197">
        <v>479</v>
      </c>
      <c r="E197">
        <v>2</v>
      </c>
      <c r="F197">
        <v>2</v>
      </c>
      <c r="G197">
        <v>4.7</v>
      </c>
      <c r="H197" s="31">
        <v>0.14214743361061916</v>
      </c>
      <c r="I197">
        <v>9.7799999999999994</v>
      </c>
    </row>
    <row r="198" spans="1:9" x14ac:dyDescent="0.25">
      <c r="A198" t="s">
        <v>137</v>
      </c>
      <c r="B198">
        <v>12</v>
      </c>
      <c r="C198" t="s">
        <v>538</v>
      </c>
      <c r="D198">
        <v>308</v>
      </c>
      <c r="E198">
        <v>11</v>
      </c>
      <c r="F198">
        <v>1</v>
      </c>
      <c r="G198">
        <v>1</v>
      </c>
      <c r="H198" s="31">
        <v>1.8181066871691045E-2</v>
      </c>
      <c r="I198">
        <v>7.75</v>
      </c>
    </row>
    <row r="199" spans="1:9" x14ac:dyDescent="0.25">
      <c r="A199" t="s">
        <v>504</v>
      </c>
      <c r="B199">
        <v>31</v>
      </c>
      <c r="C199" t="s">
        <v>538</v>
      </c>
      <c r="D199">
        <v>942</v>
      </c>
      <c r="E199">
        <v>10</v>
      </c>
      <c r="F199">
        <v>2</v>
      </c>
      <c r="G199">
        <v>5</v>
      </c>
      <c r="H199" s="31">
        <v>1.0901389149679157</v>
      </c>
      <c r="I199">
        <v>6.32</v>
      </c>
    </row>
    <row r="200" spans="1:9" x14ac:dyDescent="0.25">
      <c r="A200" t="s">
        <v>21</v>
      </c>
      <c r="B200">
        <v>110</v>
      </c>
      <c r="C200" t="s">
        <v>538</v>
      </c>
      <c r="D200">
        <v>53</v>
      </c>
      <c r="E200">
        <v>9</v>
      </c>
      <c r="F200">
        <v>1</v>
      </c>
      <c r="G200">
        <v>1.7</v>
      </c>
      <c r="H200" s="31">
        <v>9.6782048985586358E-2</v>
      </c>
      <c r="I200">
        <v>85.7</v>
      </c>
    </row>
    <row r="201" spans="1:9" x14ac:dyDescent="0.25">
      <c r="A201" t="s">
        <v>422</v>
      </c>
      <c r="B201">
        <v>24</v>
      </c>
      <c r="C201" t="s">
        <v>538</v>
      </c>
      <c r="D201">
        <v>812</v>
      </c>
      <c r="E201">
        <v>10</v>
      </c>
      <c r="F201">
        <v>2</v>
      </c>
      <c r="G201">
        <v>4.3</v>
      </c>
      <c r="H201" s="31">
        <v>9.7869150890432</v>
      </c>
      <c r="I201">
        <v>6.47</v>
      </c>
    </row>
    <row r="202" spans="1:9" x14ac:dyDescent="0.25">
      <c r="A202" t="s">
        <v>219</v>
      </c>
      <c r="B202">
        <v>15</v>
      </c>
      <c r="C202" t="s">
        <v>538</v>
      </c>
      <c r="D202">
        <v>480</v>
      </c>
      <c r="E202">
        <v>9</v>
      </c>
      <c r="F202">
        <v>1</v>
      </c>
      <c r="G202">
        <v>2.9</v>
      </c>
      <c r="H202" s="31">
        <v>0.65830159036323355</v>
      </c>
      <c r="I202">
        <v>7.66</v>
      </c>
    </row>
    <row r="203" spans="1:9" x14ac:dyDescent="0.25">
      <c r="A203" t="s">
        <v>94</v>
      </c>
      <c r="B203">
        <v>114</v>
      </c>
      <c r="C203" t="s">
        <v>538</v>
      </c>
      <c r="D203">
        <v>214</v>
      </c>
      <c r="E203">
        <v>11</v>
      </c>
      <c r="F203">
        <v>1</v>
      </c>
      <c r="G203">
        <v>0.6</v>
      </c>
      <c r="H203" s="31">
        <v>0.92319932486703127</v>
      </c>
      <c r="I203">
        <v>64.400000000000006</v>
      </c>
    </row>
    <row r="204" spans="1:9" x14ac:dyDescent="0.25">
      <c r="A204" t="s">
        <v>48</v>
      </c>
      <c r="B204">
        <v>111</v>
      </c>
      <c r="C204" t="s">
        <v>538</v>
      </c>
      <c r="D204">
        <v>123</v>
      </c>
      <c r="E204">
        <v>11</v>
      </c>
      <c r="F204">
        <v>1</v>
      </c>
      <c r="G204">
        <v>1.1000000000000001</v>
      </c>
      <c r="H204" s="31">
        <v>7.2207619398899039E-2</v>
      </c>
      <c r="I204">
        <v>38.200000000000003</v>
      </c>
    </row>
    <row r="205" spans="1:9" x14ac:dyDescent="0.25">
      <c r="A205" t="s">
        <v>185</v>
      </c>
      <c r="B205">
        <v>13</v>
      </c>
      <c r="C205" t="s">
        <v>538</v>
      </c>
      <c r="D205">
        <v>419</v>
      </c>
      <c r="E205">
        <v>11</v>
      </c>
      <c r="F205">
        <v>1</v>
      </c>
      <c r="G205">
        <v>2.54</v>
      </c>
      <c r="H205" s="31">
        <v>0.36742113249913344</v>
      </c>
      <c r="I205">
        <v>35</v>
      </c>
    </row>
    <row r="206" spans="1:9" x14ac:dyDescent="0.25">
      <c r="A206" t="s">
        <v>138</v>
      </c>
      <c r="B206">
        <v>12</v>
      </c>
      <c r="C206" t="s">
        <v>538</v>
      </c>
      <c r="D206">
        <v>309</v>
      </c>
      <c r="E206">
        <v>11</v>
      </c>
      <c r="F206">
        <v>1</v>
      </c>
      <c r="G206">
        <v>2.95</v>
      </c>
      <c r="H206" s="31">
        <v>0.7933796233917324</v>
      </c>
      <c r="I206">
        <v>318.68</v>
      </c>
    </row>
    <row r="207" spans="1:9" x14ac:dyDescent="0.25">
      <c r="A207" t="s">
        <v>423</v>
      </c>
      <c r="B207">
        <v>24</v>
      </c>
      <c r="C207" t="s">
        <v>538</v>
      </c>
      <c r="D207">
        <v>813</v>
      </c>
      <c r="E207">
        <v>9</v>
      </c>
      <c r="F207">
        <v>1</v>
      </c>
      <c r="G207">
        <v>3.8</v>
      </c>
      <c r="H207" s="31">
        <v>0.39667961413157399</v>
      </c>
      <c r="I207">
        <v>36.53</v>
      </c>
    </row>
    <row r="208" spans="1:9" x14ac:dyDescent="0.25">
      <c r="A208" t="s">
        <v>186</v>
      </c>
      <c r="B208">
        <v>13</v>
      </c>
      <c r="C208" t="s">
        <v>538</v>
      </c>
      <c r="D208">
        <v>420</v>
      </c>
      <c r="E208">
        <v>9</v>
      </c>
      <c r="F208">
        <v>1</v>
      </c>
      <c r="G208">
        <v>0.51</v>
      </c>
      <c r="H208" s="31">
        <v>3.2859267259791033E-2</v>
      </c>
      <c r="I208">
        <v>8.6999999999999993</v>
      </c>
    </row>
    <row r="209" spans="1:9" x14ac:dyDescent="0.25">
      <c r="A209" t="s">
        <v>394</v>
      </c>
      <c r="B209">
        <v>23</v>
      </c>
      <c r="C209" t="s">
        <v>538</v>
      </c>
      <c r="D209">
        <v>762</v>
      </c>
      <c r="E209">
        <v>13</v>
      </c>
      <c r="F209">
        <v>1</v>
      </c>
      <c r="G209">
        <v>1.5</v>
      </c>
      <c r="H209" s="31">
        <v>0.26124295930734659</v>
      </c>
      <c r="I209">
        <v>3.77</v>
      </c>
    </row>
    <row r="210" spans="1:9" x14ac:dyDescent="0.25">
      <c r="A210" t="s">
        <v>139</v>
      </c>
      <c r="B210">
        <v>12</v>
      </c>
      <c r="C210" t="s">
        <v>538</v>
      </c>
      <c r="D210">
        <v>310</v>
      </c>
      <c r="E210">
        <v>9</v>
      </c>
      <c r="F210">
        <v>1</v>
      </c>
      <c r="G210">
        <v>1.68</v>
      </c>
      <c r="H210" s="31">
        <v>0.37159183428522763</v>
      </c>
      <c r="I210">
        <v>133.41999999999999</v>
      </c>
    </row>
    <row r="211" spans="1:9" x14ac:dyDescent="0.25">
      <c r="A211" t="s">
        <v>104</v>
      </c>
      <c r="B211">
        <v>115</v>
      </c>
      <c r="C211" t="s">
        <v>538</v>
      </c>
      <c r="D211">
        <v>227</v>
      </c>
      <c r="E211">
        <v>15</v>
      </c>
      <c r="F211">
        <v>1</v>
      </c>
      <c r="G211">
        <v>0.6</v>
      </c>
      <c r="H211" s="31">
        <v>6.0036704407876069E-3</v>
      </c>
      <c r="I211">
        <v>4.13</v>
      </c>
    </row>
    <row r="212" spans="1:9" x14ac:dyDescent="0.25">
      <c r="A212" t="s">
        <v>140</v>
      </c>
      <c r="B212">
        <v>12</v>
      </c>
      <c r="C212" t="s">
        <v>538</v>
      </c>
      <c r="D212">
        <v>311</v>
      </c>
      <c r="E212">
        <v>9</v>
      </c>
      <c r="F212">
        <v>1</v>
      </c>
      <c r="G212">
        <v>0.8</v>
      </c>
      <c r="H212" s="31">
        <v>2.3348980888871235E-2</v>
      </c>
      <c r="I212">
        <v>7.6</v>
      </c>
    </row>
    <row r="213" spans="1:9" x14ac:dyDescent="0.25">
      <c r="A213" t="s">
        <v>356</v>
      </c>
      <c r="B213">
        <v>22</v>
      </c>
      <c r="C213" t="s">
        <v>538</v>
      </c>
      <c r="D213">
        <v>708</v>
      </c>
      <c r="E213">
        <v>9</v>
      </c>
      <c r="F213">
        <v>1</v>
      </c>
      <c r="G213">
        <v>0.7</v>
      </c>
      <c r="H213" s="31">
        <v>0.52101459559358665</v>
      </c>
      <c r="I213">
        <v>6.02</v>
      </c>
    </row>
    <row r="214" spans="1:9" x14ac:dyDescent="0.25">
      <c r="A214" t="s">
        <v>220</v>
      </c>
      <c r="B214">
        <v>15</v>
      </c>
      <c r="C214" t="s">
        <v>538</v>
      </c>
      <c r="D214">
        <v>482</v>
      </c>
      <c r="E214">
        <v>10</v>
      </c>
      <c r="F214">
        <v>2</v>
      </c>
      <c r="G214">
        <v>13.4</v>
      </c>
      <c r="H214" s="31">
        <v>1.138102276663298</v>
      </c>
      <c r="I214">
        <v>194.86</v>
      </c>
    </row>
    <row r="215" spans="1:9" x14ac:dyDescent="0.25">
      <c r="A215" t="s">
        <v>395</v>
      </c>
      <c r="B215">
        <v>23</v>
      </c>
      <c r="C215" t="s">
        <v>538</v>
      </c>
      <c r="D215">
        <v>763</v>
      </c>
      <c r="E215">
        <v>9</v>
      </c>
      <c r="F215">
        <v>1</v>
      </c>
      <c r="G215">
        <v>0.9</v>
      </c>
      <c r="H215" s="31">
        <v>0.12930276407645538</v>
      </c>
      <c r="I215">
        <v>6.09</v>
      </c>
    </row>
    <row r="216" spans="1:9" x14ac:dyDescent="0.25">
      <c r="A216" t="s">
        <v>95</v>
      </c>
      <c r="B216">
        <v>114</v>
      </c>
      <c r="C216" t="s">
        <v>538</v>
      </c>
      <c r="D216">
        <v>215</v>
      </c>
      <c r="E216">
        <v>9</v>
      </c>
      <c r="F216">
        <v>1</v>
      </c>
      <c r="G216">
        <v>0.64</v>
      </c>
      <c r="H216" s="31">
        <v>3.1328141981979717E-2</v>
      </c>
      <c r="I216">
        <v>9.4</v>
      </c>
    </row>
    <row r="217" spans="1:9" x14ac:dyDescent="0.25">
      <c r="A217" t="s">
        <v>221</v>
      </c>
      <c r="B217">
        <v>15</v>
      </c>
      <c r="C217" t="s">
        <v>538</v>
      </c>
      <c r="D217">
        <v>483</v>
      </c>
      <c r="E217">
        <v>5</v>
      </c>
      <c r="F217">
        <v>1</v>
      </c>
      <c r="G217">
        <v>2.1</v>
      </c>
      <c r="H217" s="31">
        <v>7.7644471257753964E-2</v>
      </c>
      <c r="I217">
        <v>2.23</v>
      </c>
    </row>
    <row r="218" spans="1:9" x14ac:dyDescent="0.25">
      <c r="A218" t="s">
        <v>451</v>
      </c>
      <c r="B218">
        <v>25</v>
      </c>
      <c r="C218" t="s">
        <v>538</v>
      </c>
      <c r="D218">
        <v>861</v>
      </c>
      <c r="E218">
        <v>9</v>
      </c>
      <c r="F218">
        <v>1</v>
      </c>
      <c r="G218">
        <v>1.1000000000000001</v>
      </c>
      <c r="H218" s="31">
        <v>2.5830505057059701E-2</v>
      </c>
      <c r="I218">
        <v>3</v>
      </c>
    </row>
    <row r="219" spans="1:9" x14ac:dyDescent="0.25">
      <c r="A219" t="s">
        <v>222</v>
      </c>
      <c r="B219">
        <v>15</v>
      </c>
      <c r="C219" t="s">
        <v>538</v>
      </c>
      <c r="D219">
        <v>484</v>
      </c>
      <c r="E219">
        <v>2</v>
      </c>
      <c r="F219">
        <v>2</v>
      </c>
      <c r="G219">
        <v>4.8</v>
      </c>
      <c r="H219" s="31">
        <v>4.5943753980458503E-2</v>
      </c>
      <c r="I219">
        <v>3.31</v>
      </c>
    </row>
    <row r="220" spans="1:9" x14ac:dyDescent="0.25">
      <c r="A220" t="s">
        <v>357</v>
      </c>
      <c r="B220">
        <v>22</v>
      </c>
      <c r="C220" t="s">
        <v>538</v>
      </c>
      <c r="D220">
        <v>709</v>
      </c>
      <c r="E220">
        <v>9</v>
      </c>
      <c r="F220">
        <v>1</v>
      </c>
      <c r="G220">
        <v>2.8</v>
      </c>
      <c r="H220" s="31">
        <v>6.7602877958143721E-3</v>
      </c>
      <c r="I220">
        <v>7.17</v>
      </c>
    </row>
    <row r="221" spans="1:9" x14ac:dyDescent="0.25">
      <c r="A221" t="s">
        <v>452</v>
      </c>
      <c r="B221">
        <v>25</v>
      </c>
      <c r="C221" t="s">
        <v>538</v>
      </c>
      <c r="D221">
        <v>862</v>
      </c>
      <c r="E221">
        <v>9</v>
      </c>
      <c r="F221">
        <v>1</v>
      </c>
      <c r="G221">
        <v>1.8</v>
      </c>
      <c r="H221" s="31">
        <v>4.9773360947549206</v>
      </c>
      <c r="I221">
        <v>7</v>
      </c>
    </row>
    <row r="222" spans="1:9" x14ac:dyDescent="0.25">
      <c r="A222" t="s">
        <v>511</v>
      </c>
      <c r="B222">
        <v>111</v>
      </c>
      <c r="C222" t="s">
        <v>538</v>
      </c>
      <c r="D222">
        <v>963</v>
      </c>
      <c r="E222">
        <v>9</v>
      </c>
      <c r="F222">
        <v>1</v>
      </c>
      <c r="G222">
        <v>1</v>
      </c>
      <c r="H222" s="31">
        <v>2.2128895928372902E-2</v>
      </c>
      <c r="I222">
        <v>11.7</v>
      </c>
    </row>
    <row r="223" spans="1:9" x14ac:dyDescent="0.25">
      <c r="A223" t="s">
        <v>223</v>
      </c>
      <c r="B223">
        <v>15</v>
      </c>
      <c r="C223" t="s">
        <v>538</v>
      </c>
      <c r="D223">
        <v>486</v>
      </c>
      <c r="E223">
        <v>9</v>
      </c>
      <c r="F223">
        <v>1</v>
      </c>
      <c r="G223">
        <v>1.9</v>
      </c>
      <c r="H223" s="31">
        <v>3.1667256179773132E-2</v>
      </c>
      <c r="I223">
        <v>17.079999999999998</v>
      </c>
    </row>
    <row r="224" spans="1:9" x14ac:dyDescent="0.25">
      <c r="A224" t="s">
        <v>297</v>
      </c>
      <c r="B224">
        <v>18</v>
      </c>
      <c r="C224" t="s">
        <v>538</v>
      </c>
      <c r="D224">
        <v>601</v>
      </c>
      <c r="E224">
        <v>9</v>
      </c>
      <c r="F224">
        <v>1</v>
      </c>
      <c r="G224">
        <v>1.6</v>
      </c>
      <c r="H224" s="31">
        <v>0.18898771254476712</v>
      </c>
      <c r="I224">
        <v>8.61</v>
      </c>
    </row>
    <row r="225" spans="1:9" x14ac:dyDescent="0.25">
      <c r="A225" t="s">
        <v>298</v>
      </c>
      <c r="B225">
        <v>18</v>
      </c>
      <c r="C225" t="s">
        <v>538</v>
      </c>
      <c r="D225">
        <v>602</v>
      </c>
      <c r="E225">
        <v>9</v>
      </c>
      <c r="F225">
        <v>1</v>
      </c>
      <c r="G225">
        <v>2.2000000000000002</v>
      </c>
      <c r="H225" s="31">
        <v>3.0407835356197507E-2</v>
      </c>
      <c r="I225">
        <v>45.19</v>
      </c>
    </row>
    <row r="226" spans="1:9" x14ac:dyDescent="0.25">
      <c r="A226" t="s">
        <v>22</v>
      </c>
      <c r="B226">
        <v>110</v>
      </c>
      <c r="C226" t="s">
        <v>538</v>
      </c>
      <c r="D226">
        <v>58</v>
      </c>
      <c r="E226">
        <v>1</v>
      </c>
      <c r="F226">
        <v>1</v>
      </c>
      <c r="G226">
        <v>1.2</v>
      </c>
      <c r="H226" s="31">
        <v>3.645608651481246</v>
      </c>
      <c r="I226">
        <v>30</v>
      </c>
    </row>
    <row r="227" spans="1:9" x14ac:dyDescent="0.25">
      <c r="A227" t="s">
        <v>224</v>
      </c>
      <c r="B227">
        <v>15</v>
      </c>
      <c r="C227" t="s">
        <v>538</v>
      </c>
      <c r="D227">
        <v>487</v>
      </c>
      <c r="E227">
        <v>9</v>
      </c>
      <c r="F227">
        <v>1</v>
      </c>
      <c r="G227">
        <v>1.8</v>
      </c>
      <c r="H227" s="31">
        <v>3.1930037218046284E-2</v>
      </c>
      <c r="I227">
        <v>16.23</v>
      </c>
    </row>
    <row r="228" spans="1:9" x14ac:dyDescent="0.25">
      <c r="A228" t="s">
        <v>49</v>
      </c>
      <c r="B228">
        <v>111</v>
      </c>
      <c r="C228" t="s">
        <v>538</v>
      </c>
      <c r="D228">
        <v>128</v>
      </c>
      <c r="E228">
        <v>11</v>
      </c>
      <c r="F228">
        <v>1</v>
      </c>
      <c r="G228">
        <v>0.7</v>
      </c>
      <c r="H228" s="31">
        <v>2.7665908818836977E-2</v>
      </c>
      <c r="I228">
        <v>5.5</v>
      </c>
    </row>
    <row r="229" spans="1:9" x14ac:dyDescent="0.25">
      <c r="A229" t="s">
        <v>225</v>
      </c>
      <c r="B229">
        <v>15</v>
      </c>
      <c r="C229" t="s">
        <v>538</v>
      </c>
      <c r="D229">
        <v>488</v>
      </c>
      <c r="E229">
        <v>17</v>
      </c>
      <c r="F229">
        <v>1</v>
      </c>
      <c r="G229">
        <v>1</v>
      </c>
      <c r="H229" s="31">
        <v>6.9647096014564397E-2</v>
      </c>
      <c r="I229">
        <v>9.7200000000000006</v>
      </c>
    </row>
    <row r="230" spans="1:9" x14ac:dyDescent="0.25">
      <c r="A230" t="s">
        <v>141</v>
      </c>
      <c r="B230">
        <v>12</v>
      </c>
      <c r="C230" t="s">
        <v>538</v>
      </c>
      <c r="D230">
        <v>317</v>
      </c>
      <c r="E230">
        <v>11</v>
      </c>
      <c r="F230">
        <v>1</v>
      </c>
      <c r="G230">
        <v>1.8</v>
      </c>
      <c r="H230" s="31">
        <v>0.72696180289100309</v>
      </c>
      <c r="I230">
        <v>60.66</v>
      </c>
    </row>
    <row r="231" spans="1:9" x14ac:dyDescent="0.25">
      <c r="A231" t="s">
        <v>287</v>
      </c>
      <c r="B231">
        <v>17</v>
      </c>
      <c r="C231" t="s">
        <v>538</v>
      </c>
      <c r="D231">
        <v>586</v>
      </c>
      <c r="E231">
        <v>9</v>
      </c>
      <c r="F231">
        <v>1</v>
      </c>
      <c r="G231">
        <v>0.95</v>
      </c>
      <c r="H231" s="31">
        <v>0.10447651952285233</v>
      </c>
      <c r="I231">
        <v>44.16</v>
      </c>
    </row>
    <row r="232" spans="1:9" x14ac:dyDescent="0.25">
      <c r="A232" t="s">
        <v>23</v>
      </c>
      <c r="B232">
        <v>110</v>
      </c>
      <c r="C232" t="s">
        <v>538</v>
      </c>
      <c r="D232">
        <v>59</v>
      </c>
      <c r="E232">
        <v>13</v>
      </c>
      <c r="F232">
        <v>1</v>
      </c>
      <c r="G232">
        <v>0.5</v>
      </c>
      <c r="H232" s="31">
        <v>0.13641981419529947</v>
      </c>
      <c r="I232">
        <v>7.6</v>
      </c>
    </row>
    <row r="233" spans="1:9" x14ac:dyDescent="0.25">
      <c r="A233" t="s">
        <v>358</v>
      </c>
      <c r="B233">
        <v>22</v>
      </c>
      <c r="C233" t="s">
        <v>538</v>
      </c>
      <c r="D233">
        <v>710</v>
      </c>
      <c r="E233">
        <v>10</v>
      </c>
      <c r="F233">
        <v>2</v>
      </c>
      <c r="G233">
        <v>4.5</v>
      </c>
      <c r="H233" s="31">
        <v>0.40704496188802991</v>
      </c>
      <c r="I233">
        <v>5.18</v>
      </c>
    </row>
    <row r="234" spans="1:9" x14ac:dyDescent="0.25">
      <c r="A234" t="s">
        <v>453</v>
      </c>
      <c r="B234">
        <v>25</v>
      </c>
      <c r="C234" t="s">
        <v>538</v>
      </c>
      <c r="D234">
        <v>863</v>
      </c>
      <c r="E234">
        <v>9</v>
      </c>
      <c r="F234">
        <v>1</v>
      </c>
      <c r="G234">
        <v>0.8</v>
      </c>
      <c r="H234" s="31">
        <v>0.64891282052615418</v>
      </c>
      <c r="I234">
        <v>7.6</v>
      </c>
    </row>
    <row r="235" spans="1:9" x14ac:dyDescent="0.25">
      <c r="A235" t="s">
        <v>84</v>
      </c>
      <c r="B235">
        <v>113</v>
      </c>
      <c r="C235" t="s">
        <v>538</v>
      </c>
      <c r="D235">
        <v>195</v>
      </c>
      <c r="E235">
        <v>9</v>
      </c>
      <c r="F235">
        <v>1</v>
      </c>
      <c r="G235">
        <v>3.1</v>
      </c>
      <c r="H235" s="31">
        <v>0.33109561391954523</v>
      </c>
      <c r="I235">
        <v>17.600000000000001</v>
      </c>
    </row>
    <row r="236" spans="1:9" x14ac:dyDescent="0.25">
      <c r="A236" t="s">
        <v>226</v>
      </c>
      <c r="B236">
        <v>15</v>
      </c>
      <c r="C236" t="s">
        <v>538</v>
      </c>
      <c r="D236">
        <v>489</v>
      </c>
      <c r="E236">
        <v>9</v>
      </c>
      <c r="F236">
        <v>1</v>
      </c>
      <c r="G236">
        <v>1</v>
      </c>
      <c r="H236" s="31">
        <v>0.27629994605248043</v>
      </c>
      <c r="I236">
        <v>6.93</v>
      </c>
    </row>
    <row r="237" spans="1:9" x14ac:dyDescent="0.25">
      <c r="A237" t="s">
        <v>142</v>
      </c>
      <c r="B237">
        <v>12</v>
      </c>
      <c r="C237" t="s">
        <v>538</v>
      </c>
      <c r="D237">
        <v>319</v>
      </c>
      <c r="E237">
        <v>9</v>
      </c>
      <c r="F237">
        <v>1</v>
      </c>
      <c r="G237">
        <v>0.55000000000000004</v>
      </c>
      <c r="H237" s="31">
        <v>6.0408123576031668E-2</v>
      </c>
      <c r="I237">
        <v>18.899999999999999</v>
      </c>
    </row>
    <row r="238" spans="1:9" x14ac:dyDescent="0.25">
      <c r="A238" t="s">
        <v>454</v>
      </c>
      <c r="B238">
        <v>25</v>
      </c>
      <c r="C238" t="s">
        <v>538</v>
      </c>
      <c r="D238">
        <v>864</v>
      </c>
      <c r="E238">
        <v>11</v>
      </c>
      <c r="F238">
        <v>1</v>
      </c>
      <c r="G238">
        <v>0.2</v>
      </c>
      <c r="H238" s="31">
        <v>0.17330984877194069</v>
      </c>
      <c r="I238">
        <v>18</v>
      </c>
    </row>
    <row r="239" spans="1:9" x14ac:dyDescent="0.25">
      <c r="A239" t="s">
        <v>143</v>
      </c>
      <c r="B239">
        <v>12</v>
      </c>
      <c r="C239" t="s">
        <v>538</v>
      </c>
      <c r="D239">
        <v>320</v>
      </c>
      <c r="E239">
        <v>11</v>
      </c>
      <c r="F239">
        <v>1</v>
      </c>
      <c r="G239">
        <v>2</v>
      </c>
      <c r="H239" s="31">
        <v>9.0123212563283941E-2</v>
      </c>
      <c r="I239">
        <v>14.1</v>
      </c>
    </row>
    <row r="240" spans="1:9" x14ac:dyDescent="0.25">
      <c r="A240" t="s">
        <v>359</v>
      </c>
      <c r="B240">
        <v>22</v>
      </c>
      <c r="C240" t="s">
        <v>538</v>
      </c>
      <c r="D240">
        <v>712</v>
      </c>
      <c r="E240">
        <v>9</v>
      </c>
      <c r="F240">
        <v>1</v>
      </c>
      <c r="G240">
        <v>1</v>
      </c>
      <c r="H240" s="31">
        <v>1.5120227157368006E-3</v>
      </c>
      <c r="I240">
        <v>4.82</v>
      </c>
    </row>
    <row r="241" spans="1:9" x14ac:dyDescent="0.25">
      <c r="A241" t="s">
        <v>512</v>
      </c>
      <c r="B241">
        <v>41</v>
      </c>
      <c r="C241" t="s">
        <v>538</v>
      </c>
      <c r="D241">
        <v>965</v>
      </c>
      <c r="E241">
        <v>13</v>
      </c>
      <c r="F241">
        <v>1</v>
      </c>
      <c r="G241">
        <v>1</v>
      </c>
      <c r="H241" s="31">
        <v>9.0076112185330705E-3</v>
      </c>
      <c r="I241">
        <v>6.9</v>
      </c>
    </row>
    <row r="242" spans="1:9" x14ac:dyDescent="0.25">
      <c r="A242" t="s">
        <v>424</v>
      </c>
      <c r="B242">
        <v>24</v>
      </c>
      <c r="C242" t="s">
        <v>538</v>
      </c>
      <c r="D242">
        <v>815</v>
      </c>
      <c r="E242">
        <v>11</v>
      </c>
      <c r="F242">
        <v>1</v>
      </c>
      <c r="G242">
        <v>1.4</v>
      </c>
      <c r="H242" s="31">
        <v>9.9818049356533128E-2</v>
      </c>
      <c r="I242">
        <v>44.17</v>
      </c>
    </row>
    <row r="243" spans="1:9" x14ac:dyDescent="0.25">
      <c r="A243" t="s">
        <v>50</v>
      </c>
      <c r="B243">
        <v>111</v>
      </c>
      <c r="C243" t="s">
        <v>538</v>
      </c>
      <c r="D243">
        <v>129</v>
      </c>
      <c r="E243">
        <v>11</v>
      </c>
      <c r="F243">
        <v>1</v>
      </c>
      <c r="G243">
        <v>1.2</v>
      </c>
      <c r="H243" s="31">
        <v>1.9235776821296933E-2</v>
      </c>
      <c r="I243">
        <v>15.9</v>
      </c>
    </row>
    <row r="244" spans="1:9" x14ac:dyDescent="0.25">
      <c r="A244" t="s">
        <v>396</v>
      </c>
      <c r="B244">
        <v>23</v>
      </c>
      <c r="C244" t="s">
        <v>538</v>
      </c>
      <c r="D244">
        <v>765</v>
      </c>
      <c r="E244">
        <v>10</v>
      </c>
      <c r="F244">
        <v>2</v>
      </c>
      <c r="G244">
        <v>3.2</v>
      </c>
      <c r="H244" s="31">
        <v>1.0997667332486594</v>
      </c>
      <c r="I244">
        <v>5.24</v>
      </c>
    </row>
    <row r="245" spans="1:9" x14ac:dyDescent="0.25">
      <c r="A245" t="s">
        <v>493</v>
      </c>
      <c r="B245">
        <v>26</v>
      </c>
      <c r="C245" t="s">
        <v>538</v>
      </c>
      <c r="D245">
        <v>925</v>
      </c>
      <c r="E245">
        <v>9</v>
      </c>
      <c r="F245">
        <v>1</v>
      </c>
      <c r="G245">
        <v>0.7</v>
      </c>
      <c r="H245" s="31">
        <v>4.5324268150165888E-2</v>
      </c>
      <c r="I245">
        <v>1.4</v>
      </c>
    </row>
    <row r="246" spans="1:9" x14ac:dyDescent="0.25">
      <c r="A246" t="s">
        <v>227</v>
      </c>
      <c r="B246">
        <v>15</v>
      </c>
      <c r="C246" t="s">
        <v>538</v>
      </c>
      <c r="D246">
        <v>490</v>
      </c>
      <c r="E246">
        <v>9</v>
      </c>
      <c r="F246">
        <v>1</v>
      </c>
      <c r="G246">
        <v>1.1399999999999999</v>
      </c>
      <c r="H246" s="31">
        <v>7.6650181466886833E-2</v>
      </c>
      <c r="I246">
        <v>38.9</v>
      </c>
    </row>
    <row r="247" spans="1:9" x14ac:dyDescent="0.25">
      <c r="A247" t="s">
        <v>144</v>
      </c>
      <c r="B247">
        <v>12</v>
      </c>
      <c r="C247" t="s">
        <v>538</v>
      </c>
      <c r="D247">
        <v>322</v>
      </c>
      <c r="E247">
        <v>13</v>
      </c>
      <c r="F247">
        <v>1</v>
      </c>
      <c r="G247">
        <v>0.87</v>
      </c>
      <c r="H247" s="31">
        <v>0.47822028684255807</v>
      </c>
      <c r="I247">
        <v>50</v>
      </c>
    </row>
    <row r="248" spans="1:9" x14ac:dyDescent="0.25">
      <c r="A248" t="s">
        <v>145</v>
      </c>
      <c r="B248">
        <v>12</v>
      </c>
      <c r="C248" t="s">
        <v>538</v>
      </c>
      <c r="D248">
        <v>323</v>
      </c>
      <c r="E248">
        <v>9</v>
      </c>
      <c r="F248">
        <v>1</v>
      </c>
      <c r="G248">
        <v>0.71</v>
      </c>
      <c r="H248" s="31">
        <v>0.50766821040559973</v>
      </c>
      <c r="I248">
        <v>538.6</v>
      </c>
    </row>
    <row r="249" spans="1:9" x14ac:dyDescent="0.25">
      <c r="A249" t="s">
        <v>397</v>
      </c>
      <c r="B249">
        <v>23</v>
      </c>
      <c r="C249" t="s">
        <v>538</v>
      </c>
      <c r="D249">
        <v>766</v>
      </c>
      <c r="E249">
        <v>9</v>
      </c>
      <c r="F249">
        <v>1</v>
      </c>
      <c r="G249">
        <v>1.6</v>
      </c>
      <c r="H249" s="31">
        <v>6.7726512081812962E-2</v>
      </c>
      <c r="I249">
        <v>56.82</v>
      </c>
    </row>
    <row r="250" spans="1:9" x14ac:dyDescent="0.25">
      <c r="A250" t="s">
        <v>228</v>
      </c>
      <c r="B250">
        <v>15</v>
      </c>
      <c r="C250" t="s">
        <v>538</v>
      </c>
      <c r="D250">
        <v>491</v>
      </c>
      <c r="E250">
        <v>10</v>
      </c>
      <c r="F250">
        <v>2</v>
      </c>
      <c r="G250">
        <v>2.4</v>
      </c>
      <c r="H250" s="31">
        <v>1.3818891019228856</v>
      </c>
      <c r="I250">
        <v>9.66</v>
      </c>
    </row>
    <row r="251" spans="1:9" x14ac:dyDescent="0.25">
      <c r="A251" t="s">
        <v>318</v>
      </c>
      <c r="B251">
        <v>19</v>
      </c>
      <c r="C251" t="s">
        <v>539</v>
      </c>
      <c r="D251">
        <v>654</v>
      </c>
      <c r="E251">
        <v>17</v>
      </c>
      <c r="F251">
        <v>1</v>
      </c>
      <c r="G251">
        <v>1</v>
      </c>
      <c r="H251" s="31">
        <v>6.5119912021638027E-2</v>
      </c>
      <c r="I251">
        <v>20.51</v>
      </c>
    </row>
    <row r="252" spans="1:9" x14ac:dyDescent="0.25">
      <c r="A252" t="s">
        <v>398</v>
      </c>
      <c r="B252">
        <v>23</v>
      </c>
      <c r="C252" t="s">
        <v>538</v>
      </c>
      <c r="D252">
        <v>767</v>
      </c>
      <c r="E252">
        <v>14</v>
      </c>
      <c r="F252">
        <v>2</v>
      </c>
      <c r="G252">
        <v>3.1</v>
      </c>
      <c r="H252" s="31">
        <v>3.7728514455786781</v>
      </c>
      <c r="I252">
        <v>6.37</v>
      </c>
    </row>
    <row r="253" spans="1:9" x14ac:dyDescent="0.25">
      <c r="A253" t="s">
        <v>360</v>
      </c>
      <c r="B253">
        <v>22</v>
      </c>
      <c r="C253" t="s">
        <v>538</v>
      </c>
      <c r="D253">
        <v>713</v>
      </c>
      <c r="E253">
        <v>9</v>
      </c>
      <c r="F253">
        <v>1</v>
      </c>
      <c r="G253">
        <v>0.5</v>
      </c>
      <c r="H253" s="31">
        <v>0.16277048515259643</v>
      </c>
      <c r="I253">
        <v>5.74</v>
      </c>
    </row>
    <row r="254" spans="1:9" x14ac:dyDescent="0.25">
      <c r="A254" t="s">
        <v>146</v>
      </c>
      <c r="B254">
        <v>12</v>
      </c>
      <c r="C254" t="s">
        <v>538</v>
      </c>
      <c r="D254">
        <v>327</v>
      </c>
      <c r="E254">
        <v>11</v>
      </c>
      <c r="F254">
        <v>1</v>
      </c>
      <c r="G254">
        <v>0.55000000000000004</v>
      </c>
      <c r="H254" s="31">
        <v>1.1490181126961136E-2</v>
      </c>
      <c r="I254">
        <v>134.9</v>
      </c>
    </row>
    <row r="255" spans="1:9" x14ac:dyDescent="0.25">
      <c r="A255" t="s">
        <v>273</v>
      </c>
      <c r="B255">
        <v>16</v>
      </c>
      <c r="C255" t="s">
        <v>538</v>
      </c>
      <c r="D255">
        <v>564</v>
      </c>
      <c r="E255">
        <v>6</v>
      </c>
      <c r="F255">
        <v>2</v>
      </c>
      <c r="G255">
        <v>4</v>
      </c>
      <c r="H255" s="31">
        <v>3.1501307798493428</v>
      </c>
      <c r="I255">
        <v>17.82</v>
      </c>
    </row>
    <row r="256" spans="1:9" x14ac:dyDescent="0.25">
      <c r="A256" t="s">
        <v>332</v>
      </c>
      <c r="B256">
        <v>21</v>
      </c>
      <c r="C256" t="s">
        <v>538</v>
      </c>
      <c r="D256">
        <v>673</v>
      </c>
      <c r="E256">
        <v>9</v>
      </c>
      <c r="F256">
        <v>1</v>
      </c>
      <c r="G256">
        <v>2.2999999999999998</v>
      </c>
      <c r="H256" s="31">
        <v>1.6645228840339685</v>
      </c>
      <c r="I256">
        <v>28.36</v>
      </c>
    </row>
    <row r="257" spans="1:9" x14ac:dyDescent="0.25">
      <c r="A257" t="s">
        <v>455</v>
      </c>
      <c r="B257">
        <v>25</v>
      </c>
      <c r="C257" t="s">
        <v>538</v>
      </c>
      <c r="D257">
        <v>867</v>
      </c>
      <c r="E257">
        <v>9</v>
      </c>
      <c r="F257">
        <v>1</v>
      </c>
      <c r="G257">
        <v>2</v>
      </c>
      <c r="H257" s="31">
        <v>1.4642981748368824</v>
      </c>
      <c r="I257">
        <v>6.5</v>
      </c>
    </row>
    <row r="258" spans="1:9" x14ac:dyDescent="0.25">
      <c r="A258" t="s">
        <v>425</v>
      </c>
      <c r="B258">
        <v>24</v>
      </c>
      <c r="C258" t="s">
        <v>538</v>
      </c>
      <c r="D258">
        <v>816</v>
      </c>
      <c r="E258">
        <v>11</v>
      </c>
      <c r="F258">
        <v>1</v>
      </c>
      <c r="G258">
        <v>1.4</v>
      </c>
      <c r="H258" s="31">
        <v>0.18685591797575821</v>
      </c>
      <c r="I258">
        <v>10.6</v>
      </c>
    </row>
    <row r="259" spans="1:9" x14ac:dyDescent="0.25">
      <c r="A259" t="s">
        <v>361</v>
      </c>
      <c r="B259">
        <v>22</v>
      </c>
      <c r="C259" t="s">
        <v>538</v>
      </c>
      <c r="D259">
        <v>714</v>
      </c>
      <c r="E259">
        <v>10</v>
      </c>
      <c r="F259">
        <v>2</v>
      </c>
      <c r="G259">
        <v>3.5</v>
      </c>
      <c r="H259" s="31">
        <v>2.2012112830422894</v>
      </c>
      <c r="I259">
        <v>13.92</v>
      </c>
    </row>
    <row r="260" spans="1:9" x14ac:dyDescent="0.25">
      <c r="A260" t="s">
        <v>24</v>
      </c>
      <c r="B260">
        <v>110</v>
      </c>
      <c r="C260" t="s">
        <v>538</v>
      </c>
      <c r="D260">
        <v>63</v>
      </c>
      <c r="E260">
        <v>13</v>
      </c>
      <c r="F260">
        <v>1</v>
      </c>
      <c r="G260">
        <v>1.1000000000000001</v>
      </c>
      <c r="H260" s="31">
        <v>7.7983090693090673E-2</v>
      </c>
      <c r="I260">
        <v>13.2</v>
      </c>
    </row>
    <row r="261" spans="1:9" x14ac:dyDescent="0.25">
      <c r="A261" t="s">
        <v>456</v>
      </c>
      <c r="B261">
        <v>25</v>
      </c>
      <c r="C261" t="s">
        <v>538</v>
      </c>
      <c r="D261">
        <v>868</v>
      </c>
      <c r="E261">
        <v>9</v>
      </c>
      <c r="F261">
        <v>1</v>
      </c>
      <c r="G261">
        <v>1.7</v>
      </c>
      <c r="H261" s="31">
        <v>1.4318447280816706</v>
      </c>
      <c r="I261">
        <v>861.6</v>
      </c>
    </row>
    <row r="262" spans="1:9" x14ac:dyDescent="0.25">
      <c r="A262" t="s">
        <v>299</v>
      </c>
      <c r="B262">
        <v>18</v>
      </c>
      <c r="C262" t="s">
        <v>538</v>
      </c>
      <c r="D262">
        <v>604</v>
      </c>
      <c r="E262">
        <v>13</v>
      </c>
      <c r="F262">
        <v>1</v>
      </c>
      <c r="G262">
        <v>0.4</v>
      </c>
      <c r="H262" s="31">
        <v>0.12600051788084238</v>
      </c>
      <c r="I262">
        <v>124.27</v>
      </c>
    </row>
    <row r="263" spans="1:9" x14ac:dyDescent="0.25">
      <c r="A263" t="s">
        <v>147</v>
      </c>
      <c r="B263">
        <v>12</v>
      </c>
      <c r="C263" t="s">
        <v>538</v>
      </c>
      <c r="D263">
        <v>329</v>
      </c>
      <c r="E263">
        <v>11</v>
      </c>
      <c r="F263">
        <v>1</v>
      </c>
      <c r="G263">
        <v>0.4</v>
      </c>
      <c r="H263" s="31">
        <v>3.2474162777858264E-3</v>
      </c>
      <c r="I263">
        <v>12.19</v>
      </c>
    </row>
    <row r="264" spans="1:9" x14ac:dyDescent="0.25">
      <c r="A264" t="s">
        <v>300</v>
      </c>
      <c r="B264">
        <v>18</v>
      </c>
      <c r="C264" t="s">
        <v>538</v>
      </c>
      <c r="D264">
        <v>605</v>
      </c>
      <c r="E264">
        <v>9</v>
      </c>
      <c r="F264">
        <v>1</v>
      </c>
      <c r="G264">
        <v>2</v>
      </c>
      <c r="H264" s="31">
        <v>4.9898776797950087E-3</v>
      </c>
      <c r="I264">
        <v>13.58</v>
      </c>
    </row>
    <row r="265" spans="1:9" x14ac:dyDescent="0.25">
      <c r="A265" t="s">
        <v>51</v>
      </c>
      <c r="B265">
        <v>111</v>
      </c>
      <c r="C265" t="s">
        <v>538</v>
      </c>
      <c r="D265">
        <v>135</v>
      </c>
      <c r="E265">
        <v>9</v>
      </c>
      <c r="F265">
        <v>1</v>
      </c>
      <c r="G265">
        <v>0.5</v>
      </c>
      <c r="H265" s="31">
        <v>6.3265906852936647E-3</v>
      </c>
      <c r="I265">
        <v>10.4</v>
      </c>
    </row>
    <row r="266" spans="1:9" x14ac:dyDescent="0.25">
      <c r="A266" t="s">
        <v>52</v>
      </c>
      <c r="B266">
        <v>111</v>
      </c>
      <c r="C266" t="s">
        <v>538</v>
      </c>
      <c r="D266">
        <v>136</v>
      </c>
      <c r="E266">
        <v>11</v>
      </c>
      <c r="F266">
        <v>1</v>
      </c>
      <c r="G266">
        <v>2.2999999999999998</v>
      </c>
      <c r="H266" s="31">
        <v>0.21156184195462141</v>
      </c>
      <c r="I266">
        <v>48.6</v>
      </c>
    </row>
    <row r="267" spans="1:9" x14ac:dyDescent="0.25">
      <c r="A267" t="s">
        <v>148</v>
      </c>
      <c r="B267">
        <v>12</v>
      </c>
      <c r="C267" t="s">
        <v>538</v>
      </c>
      <c r="D267">
        <v>330</v>
      </c>
      <c r="E267">
        <v>9</v>
      </c>
      <c r="F267">
        <v>1</v>
      </c>
      <c r="G267">
        <v>0.5</v>
      </c>
      <c r="H267" s="31">
        <v>8.7265509225170537E-3</v>
      </c>
      <c r="I267">
        <v>20.57</v>
      </c>
    </row>
    <row r="268" spans="1:9" x14ac:dyDescent="0.25">
      <c r="A268" t="s">
        <v>457</v>
      </c>
      <c r="B268">
        <v>25</v>
      </c>
      <c r="C268" t="s">
        <v>538</v>
      </c>
      <c r="D268">
        <v>869</v>
      </c>
      <c r="E268">
        <v>9</v>
      </c>
      <c r="F268">
        <v>1</v>
      </c>
      <c r="G268">
        <v>0.6</v>
      </c>
      <c r="H268" s="31">
        <v>0.12713531664488623</v>
      </c>
      <c r="I268">
        <v>9.4</v>
      </c>
    </row>
    <row r="269" spans="1:9" x14ac:dyDescent="0.25">
      <c r="A269" t="s">
        <v>229</v>
      </c>
      <c r="B269">
        <v>15</v>
      </c>
      <c r="C269" t="s">
        <v>538</v>
      </c>
      <c r="D269">
        <v>495</v>
      </c>
      <c r="E269">
        <v>9</v>
      </c>
      <c r="F269">
        <v>1</v>
      </c>
      <c r="G269">
        <v>9</v>
      </c>
      <c r="H269" s="31">
        <v>2.0461186096651591</v>
      </c>
      <c r="I269">
        <v>1660.12</v>
      </c>
    </row>
    <row r="270" spans="1:9" x14ac:dyDescent="0.25">
      <c r="A270" t="s">
        <v>149</v>
      </c>
      <c r="B270">
        <v>12</v>
      </c>
      <c r="C270" t="s">
        <v>538</v>
      </c>
      <c r="D270">
        <v>331</v>
      </c>
      <c r="E270">
        <v>9</v>
      </c>
      <c r="F270">
        <v>1</v>
      </c>
      <c r="G270">
        <v>2.2999999999999998</v>
      </c>
      <c r="H270" s="31">
        <v>2.6685432297388897E-2</v>
      </c>
      <c r="I270">
        <v>6.06</v>
      </c>
    </row>
    <row r="271" spans="1:9" x14ac:dyDescent="0.25">
      <c r="A271" t="s">
        <v>25</v>
      </c>
      <c r="B271">
        <v>110</v>
      </c>
      <c r="C271" t="s">
        <v>538</v>
      </c>
      <c r="D271">
        <v>65</v>
      </c>
      <c r="E271">
        <v>9</v>
      </c>
      <c r="F271">
        <v>1</v>
      </c>
      <c r="G271">
        <v>0.8</v>
      </c>
      <c r="H271" s="31">
        <v>2.4762996235911383E-2</v>
      </c>
      <c r="I271">
        <v>24.4</v>
      </c>
    </row>
    <row r="272" spans="1:9" x14ac:dyDescent="0.25">
      <c r="A272" t="s">
        <v>458</v>
      </c>
      <c r="B272">
        <v>25</v>
      </c>
      <c r="C272" t="s">
        <v>538</v>
      </c>
      <c r="D272">
        <v>870</v>
      </c>
      <c r="E272">
        <v>10</v>
      </c>
      <c r="F272">
        <v>2</v>
      </c>
      <c r="G272">
        <v>3.2</v>
      </c>
      <c r="H272" s="31">
        <v>2.2283148988441575</v>
      </c>
      <c r="I272">
        <v>9.6</v>
      </c>
    </row>
    <row r="273" spans="1:9" x14ac:dyDescent="0.25">
      <c r="A273" t="s">
        <v>230</v>
      </c>
      <c r="B273">
        <v>15</v>
      </c>
      <c r="C273" t="s">
        <v>538</v>
      </c>
      <c r="D273">
        <v>496</v>
      </c>
      <c r="E273">
        <v>9</v>
      </c>
      <c r="F273">
        <v>1</v>
      </c>
      <c r="G273">
        <v>1.2</v>
      </c>
      <c r="H273" s="31">
        <v>5.8151506770391111E-2</v>
      </c>
      <c r="I273">
        <v>27.15</v>
      </c>
    </row>
    <row r="274" spans="1:9" x14ac:dyDescent="0.25">
      <c r="A274" t="s">
        <v>231</v>
      </c>
      <c r="B274">
        <v>15</v>
      </c>
      <c r="C274" t="s">
        <v>538</v>
      </c>
      <c r="D274">
        <v>497</v>
      </c>
      <c r="E274">
        <v>9</v>
      </c>
      <c r="F274">
        <v>1</v>
      </c>
      <c r="G274">
        <v>0.7</v>
      </c>
      <c r="H274" s="31">
        <v>0.16397950158693111</v>
      </c>
      <c r="I274">
        <v>7.6</v>
      </c>
    </row>
    <row r="275" spans="1:9" x14ac:dyDescent="0.25">
      <c r="A275" t="s">
        <v>232</v>
      </c>
      <c r="B275">
        <v>15</v>
      </c>
      <c r="C275" t="s">
        <v>538</v>
      </c>
      <c r="D275">
        <v>498</v>
      </c>
      <c r="E275">
        <v>14</v>
      </c>
      <c r="F275">
        <v>2</v>
      </c>
      <c r="G275">
        <v>5.4</v>
      </c>
      <c r="H275" s="31">
        <v>5.8176551531043119E-2</v>
      </c>
      <c r="I275">
        <v>1</v>
      </c>
    </row>
    <row r="276" spans="1:9" x14ac:dyDescent="0.25">
      <c r="A276" t="s">
        <v>105</v>
      </c>
      <c r="B276">
        <v>115</v>
      </c>
      <c r="C276" t="s">
        <v>538</v>
      </c>
      <c r="D276">
        <v>229</v>
      </c>
      <c r="E276">
        <v>13</v>
      </c>
      <c r="F276">
        <v>1</v>
      </c>
      <c r="G276">
        <v>0.7</v>
      </c>
      <c r="H276" s="31">
        <v>2.7358980731378334E-2</v>
      </c>
      <c r="I276">
        <v>91.67</v>
      </c>
    </row>
    <row r="277" spans="1:9" x14ac:dyDescent="0.25">
      <c r="A277" t="s">
        <v>459</v>
      </c>
      <c r="B277">
        <v>25</v>
      </c>
      <c r="C277" t="s">
        <v>538</v>
      </c>
      <c r="D277">
        <v>871</v>
      </c>
      <c r="E277">
        <v>11</v>
      </c>
      <c r="F277">
        <v>1</v>
      </c>
      <c r="G277">
        <v>0.6</v>
      </c>
      <c r="H277" s="31">
        <v>1.5247699610772219E-2</v>
      </c>
      <c r="I277">
        <v>67</v>
      </c>
    </row>
    <row r="278" spans="1:9" x14ac:dyDescent="0.25">
      <c r="A278" t="s">
        <v>233</v>
      </c>
      <c r="B278">
        <v>15</v>
      </c>
      <c r="C278" t="s">
        <v>538</v>
      </c>
      <c r="D278">
        <v>499</v>
      </c>
      <c r="E278">
        <v>10</v>
      </c>
      <c r="F278">
        <v>2</v>
      </c>
      <c r="G278">
        <v>2.4</v>
      </c>
      <c r="H278" s="31">
        <v>0.85120696436331178</v>
      </c>
      <c r="I278">
        <v>14.64</v>
      </c>
    </row>
    <row r="279" spans="1:9" x14ac:dyDescent="0.25">
      <c r="A279" t="s">
        <v>150</v>
      </c>
      <c r="B279">
        <v>12</v>
      </c>
      <c r="C279" t="s">
        <v>538</v>
      </c>
      <c r="D279">
        <v>336</v>
      </c>
      <c r="E279">
        <v>10</v>
      </c>
      <c r="F279">
        <v>2</v>
      </c>
      <c r="G279">
        <v>2.76</v>
      </c>
      <c r="H279" s="31">
        <v>0.85720713183665265</v>
      </c>
      <c r="I279">
        <v>19.2</v>
      </c>
    </row>
    <row r="280" spans="1:9" x14ac:dyDescent="0.25">
      <c r="A280" t="s">
        <v>301</v>
      </c>
      <c r="B280">
        <v>18</v>
      </c>
      <c r="C280" t="s">
        <v>538</v>
      </c>
      <c r="D280">
        <v>606</v>
      </c>
      <c r="E280">
        <v>9</v>
      </c>
      <c r="F280">
        <v>1</v>
      </c>
      <c r="G280">
        <v>1.1000000000000001</v>
      </c>
      <c r="H280" s="31">
        <v>7.4151198196879134E-3</v>
      </c>
      <c r="I280">
        <v>14.23</v>
      </c>
    </row>
    <row r="281" spans="1:9" x14ac:dyDescent="0.25">
      <c r="A281" t="s">
        <v>460</v>
      </c>
      <c r="B281">
        <v>25</v>
      </c>
      <c r="C281" t="s">
        <v>538</v>
      </c>
      <c r="D281">
        <v>872</v>
      </c>
      <c r="E281">
        <v>9</v>
      </c>
      <c r="F281">
        <v>1</v>
      </c>
      <c r="G281">
        <v>0.6</v>
      </c>
      <c r="H281" s="31">
        <v>0.70236521902046434</v>
      </c>
      <c r="I281">
        <v>15.1</v>
      </c>
    </row>
    <row r="282" spans="1:9" x14ac:dyDescent="0.25">
      <c r="A282" t="s">
        <v>151</v>
      </c>
      <c r="B282">
        <v>12</v>
      </c>
      <c r="C282" t="s">
        <v>538</v>
      </c>
      <c r="D282">
        <v>337</v>
      </c>
      <c r="E282">
        <v>9</v>
      </c>
      <c r="F282">
        <v>1</v>
      </c>
      <c r="G282">
        <v>2.5</v>
      </c>
      <c r="H282" s="31">
        <v>0.4623191870155311</v>
      </c>
      <c r="I282">
        <v>30.2</v>
      </c>
    </row>
    <row r="283" spans="1:9" x14ac:dyDescent="0.25">
      <c r="A283" t="s">
        <v>53</v>
      </c>
      <c r="B283">
        <v>111</v>
      </c>
      <c r="C283" t="s">
        <v>538</v>
      </c>
      <c r="D283">
        <v>137</v>
      </c>
      <c r="E283">
        <v>10</v>
      </c>
      <c r="F283">
        <v>2</v>
      </c>
      <c r="G283">
        <v>5.6</v>
      </c>
      <c r="H283" s="31">
        <v>1.2522771252090754</v>
      </c>
      <c r="I283">
        <v>54.6</v>
      </c>
    </row>
    <row r="284" spans="1:9" x14ac:dyDescent="0.25">
      <c r="A284" t="s">
        <v>70</v>
      </c>
      <c r="B284">
        <v>112</v>
      </c>
      <c r="C284" t="s">
        <v>538</v>
      </c>
      <c r="D284">
        <v>169</v>
      </c>
      <c r="E284">
        <v>10</v>
      </c>
      <c r="F284">
        <v>2</v>
      </c>
      <c r="G284">
        <v>3.95</v>
      </c>
      <c r="H284" s="31">
        <v>0.27817822945904558</v>
      </c>
      <c r="I284">
        <v>5.9</v>
      </c>
    </row>
    <row r="285" spans="1:9" x14ac:dyDescent="0.25">
      <c r="A285" t="s">
        <v>302</v>
      </c>
      <c r="B285">
        <v>18</v>
      </c>
      <c r="C285" t="s">
        <v>538</v>
      </c>
      <c r="D285">
        <v>607</v>
      </c>
      <c r="E285">
        <v>13</v>
      </c>
      <c r="F285">
        <v>1</v>
      </c>
      <c r="G285">
        <v>0.7</v>
      </c>
      <c r="H285" s="31">
        <v>7.6153943423514059E-2</v>
      </c>
      <c r="I285">
        <v>32.090000000000003</v>
      </c>
    </row>
    <row r="286" spans="1:9" x14ac:dyDescent="0.25">
      <c r="A286" t="s">
        <v>152</v>
      </c>
      <c r="B286">
        <v>12</v>
      </c>
      <c r="C286" t="s">
        <v>538</v>
      </c>
      <c r="D286">
        <v>338</v>
      </c>
      <c r="E286">
        <v>15</v>
      </c>
      <c r="F286">
        <v>1</v>
      </c>
      <c r="G286">
        <v>0.5</v>
      </c>
      <c r="H286" s="31">
        <v>1.7418208797316835E-2</v>
      </c>
      <c r="I286">
        <v>17.73</v>
      </c>
    </row>
    <row r="287" spans="1:9" x14ac:dyDescent="0.25">
      <c r="A287" t="s">
        <v>85</v>
      </c>
      <c r="B287">
        <v>113</v>
      </c>
      <c r="C287" t="s">
        <v>538</v>
      </c>
      <c r="D287">
        <v>196</v>
      </c>
      <c r="E287">
        <v>9</v>
      </c>
      <c r="F287">
        <v>1</v>
      </c>
      <c r="G287">
        <v>0.5</v>
      </c>
      <c r="H287" s="31">
        <v>4.4362287689906806E-2</v>
      </c>
      <c r="I287">
        <v>17.899999999999999</v>
      </c>
    </row>
    <row r="288" spans="1:9" x14ac:dyDescent="0.25">
      <c r="A288" t="s">
        <v>303</v>
      </c>
      <c r="B288">
        <v>18</v>
      </c>
      <c r="C288" t="s">
        <v>538</v>
      </c>
      <c r="D288">
        <v>608</v>
      </c>
      <c r="E288">
        <v>11</v>
      </c>
      <c r="F288">
        <v>1</v>
      </c>
      <c r="G288">
        <v>1.3</v>
      </c>
      <c r="H288" s="31">
        <v>6.865691078436352E-2</v>
      </c>
      <c r="I288">
        <v>15.7</v>
      </c>
    </row>
    <row r="289" spans="1:9" x14ac:dyDescent="0.25">
      <c r="A289" t="s">
        <v>304</v>
      </c>
      <c r="B289">
        <v>18</v>
      </c>
      <c r="C289" t="s">
        <v>538</v>
      </c>
      <c r="D289">
        <v>609</v>
      </c>
      <c r="E289">
        <v>11</v>
      </c>
      <c r="F289">
        <v>1</v>
      </c>
      <c r="G289">
        <v>1.3</v>
      </c>
      <c r="H289" s="31">
        <v>6.4665554429371344E-2</v>
      </c>
      <c r="I289">
        <v>5.8</v>
      </c>
    </row>
    <row r="290" spans="1:9" x14ac:dyDescent="0.25">
      <c r="A290" t="s">
        <v>305</v>
      </c>
      <c r="B290">
        <v>18</v>
      </c>
      <c r="C290" t="s">
        <v>538</v>
      </c>
      <c r="D290">
        <v>610</v>
      </c>
      <c r="E290">
        <v>11</v>
      </c>
      <c r="F290">
        <v>1</v>
      </c>
      <c r="G290">
        <v>1.3</v>
      </c>
      <c r="H290" s="31">
        <v>7.6854735807055929E-2</v>
      </c>
      <c r="I290">
        <v>4.8</v>
      </c>
    </row>
    <row r="291" spans="1:9" x14ac:dyDescent="0.25">
      <c r="A291" t="s">
        <v>306</v>
      </c>
      <c r="B291">
        <v>18</v>
      </c>
      <c r="C291" t="s">
        <v>538</v>
      </c>
      <c r="D291">
        <v>612</v>
      </c>
      <c r="E291">
        <v>11</v>
      </c>
      <c r="F291">
        <v>1</v>
      </c>
      <c r="G291">
        <v>1.3</v>
      </c>
      <c r="H291" s="31">
        <v>9.9444698699259843E-2</v>
      </c>
      <c r="I291">
        <v>15.1</v>
      </c>
    </row>
    <row r="292" spans="1:9" x14ac:dyDescent="0.25">
      <c r="A292" t="s">
        <v>426</v>
      </c>
      <c r="B292">
        <v>24</v>
      </c>
      <c r="C292" t="s">
        <v>538</v>
      </c>
      <c r="D292">
        <v>818</v>
      </c>
      <c r="E292">
        <v>9</v>
      </c>
      <c r="F292">
        <v>1</v>
      </c>
      <c r="G292">
        <v>1</v>
      </c>
      <c r="H292" s="31">
        <v>0.19721012462315074</v>
      </c>
      <c r="I292">
        <v>13.48</v>
      </c>
    </row>
    <row r="293" spans="1:9" x14ac:dyDescent="0.25">
      <c r="A293" t="s">
        <v>461</v>
      </c>
      <c r="B293">
        <v>25</v>
      </c>
      <c r="C293" t="s">
        <v>538</v>
      </c>
      <c r="D293">
        <v>873</v>
      </c>
      <c r="E293">
        <v>9</v>
      </c>
      <c r="F293">
        <v>1</v>
      </c>
      <c r="G293">
        <v>1</v>
      </c>
      <c r="H293" s="31">
        <v>0.17962694054090131</v>
      </c>
      <c r="I293">
        <v>15</v>
      </c>
    </row>
    <row r="294" spans="1:9" x14ac:dyDescent="0.25">
      <c r="A294" t="s">
        <v>153</v>
      </c>
      <c r="B294">
        <v>12</v>
      </c>
      <c r="C294" t="s">
        <v>538</v>
      </c>
      <c r="D294">
        <v>339</v>
      </c>
      <c r="E294">
        <v>9</v>
      </c>
      <c r="F294">
        <v>1</v>
      </c>
      <c r="G294">
        <v>0.34</v>
      </c>
      <c r="H294" s="31">
        <v>1.3424894335620761E-3</v>
      </c>
      <c r="I294">
        <v>19</v>
      </c>
    </row>
    <row r="295" spans="1:9" x14ac:dyDescent="0.25">
      <c r="A295" t="s">
        <v>192</v>
      </c>
      <c r="B295">
        <v>14</v>
      </c>
      <c r="C295" t="s">
        <v>538</v>
      </c>
      <c r="D295">
        <v>435</v>
      </c>
      <c r="E295">
        <v>9</v>
      </c>
      <c r="F295">
        <v>1</v>
      </c>
      <c r="G295">
        <v>1.2</v>
      </c>
      <c r="H295" s="31">
        <v>0.20990231125182401</v>
      </c>
      <c r="I295">
        <v>118.25</v>
      </c>
    </row>
    <row r="296" spans="1:9" x14ac:dyDescent="0.25">
      <c r="A296" t="s">
        <v>106</v>
      </c>
      <c r="B296">
        <v>115</v>
      </c>
      <c r="C296" t="s">
        <v>538</v>
      </c>
      <c r="D296">
        <v>231</v>
      </c>
      <c r="E296">
        <v>9</v>
      </c>
      <c r="F296">
        <v>1</v>
      </c>
      <c r="G296">
        <v>1</v>
      </c>
      <c r="H296" s="31">
        <v>0.33337773472976256</v>
      </c>
      <c r="I296">
        <v>55.26</v>
      </c>
    </row>
    <row r="297" spans="1:9" x14ac:dyDescent="0.25">
      <c r="A297" t="s">
        <v>26</v>
      </c>
      <c r="B297">
        <v>110</v>
      </c>
      <c r="C297" t="s">
        <v>538</v>
      </c>
      <c r="D297">
        <v>69</v>
      </c>
      <c r="E297">
        <v>13</v>
      </c>
      <c r="F297">
        <v>1</v>
      </c>
      <c r="G297">
        <v>0.3</v>
      </c>
      <c r="H297" s="31">
        <v>4.4315769119558743E-2</v>
      </c>
      <c r="I297">
        <v>28.6</v>
      </c>
    </row>
    <row r="298" spans="1:9" x14ac:dyDescent="0.25">
      <c r="A298" t="s">
        <v>462</v>
      </c>
      <c r="B298">
        <v>25</v>
      </c>
      <c r="C298" t="s">
        <v>538</v>
      </c>
      <c r="D298">
        <v>874</v>
      </c>
      <c r="E298">
        <v>9</v>
      </c>
      <c r="F298">
        <v>1</v>
      </c>
      <c r="G298">
        <v>1.3</v>
      </c>
      <c r="H298" s="31">
        <v>0.31893886498956636</v>
      </c>
      <c r="I298">
        <v>39</v>
      </c>
    </row>
    <row r="299" spans="1:9" x14ac:dyDescent="0.25">
      <c r="A299" t="s">
        <v>154</v>
      </c>
      <c r="B299">
        <v>12</v>
      </c>
      <c r="C299" t="s">
        <v>538</v>
      </c>
      <c r="D299">
        <v>340</v>
      </c>
      <c r="E299">
        <v>13</v>
      </c>
      <c r="F299">
        <v>1</v>
      </c>
      <c r="G299">
        <v>1.6</v>
      </c>
      <c r="H299" s="31">
        <v>0.20925408127573553</v>
      </c>
      <c r="I299">
        <v>6</v>
      </c>
    </row>
    <row r="300" spans="1:9" x14ac:dyDescent="0.25">
      <c r="A300" t="s">
        <v>319</v>
      </c>
      <c r="B300">
        <v>19</v>
      </c>
      <c r="C300" t="s">
        <v>538</v>
      </c>
      <c r="D300">
        <v>655</v>
      </c>
      <c r="E300">
        <v>9</v>
      </c>
      <c r="F300">
        <v>1</v>
      </c>
      <c r="G300">
        <v>0.75</v>
      </c>
      <c r="H300" s="31">
        <v>1.8068136732948357E-2</v>
      </c>
      <c r="I300">
        <v>120.8</v>
      </c>
    </row>
    <row r="301" spans="1:9" x14ac:dyDescent="0.25">
      <c r="A301" t="s">
        <v>86</v>
      </c>
      <c r="B301">
        <v>113</v>
      </c>
      <c r="C301" t="s">
        <v>538</v>
      </c>
      <c r="D301">
        <v>197</v>
      </c>
      <c r="E301">
        <v>9</v>
      </c>
      <c r="F301">
        <v>1</v>
      </c>
      <c r="G301">
        <v>2.2999999999999998</v>
      </c>
      <c r="H301" s="31">
        <v>1.359356064121606</v>
      </c>
      <c r="I301">
        <v>69.13</v>
      </c>
    </row>
    <row r="302" spans="1:9" x14ac:dyDescent="0.25">
      <c r="A302" t="s">
        <v>86</v>
      </c>
      <c r="B302">
        <v>41</v>
      </c>
      <c r="D302">
        <v>968</v>
      </c>
      <c r="E302">
        <v>9</v>
      </c>
      <c r="F302">
        <v>1</v>
      </c>
      <c r="G302">
        <v>1</v>
      </c>
      <c r="H302" s="31">
        <v>1.7199410297958869E-3</v>
      </c>
      <c r="I302">
        <v>63</v>
      </c>
    </row>
    <row r="303" spans="1:9" x14ac:dyDescent="0.25">
      <c r="A303" t="s">
        <v>463</v>
      </c>
      <c r="B303">
        <v>25</v>
      </c>
      <c r="C303" t="s">
        <v>538</v>
      </c>
      <c r="D303">
        <v>875</v>
      </c>
      <c r="E303">
        <v>9</v>
      </c>
      <c r="F303">
        <v>1</v>
      </c>
      <c r="G303">
        <v>1.3</v>
      </c>
      <c r="H303" s="31">
        <v>4.5935711896162391E-2</v>
      </c>
      <c r="I303">
        <v>37.9</v>
      </c>
    </row>
    <row r="304" spans="1:9" x14ac:dyDescent="0.25">
      <c r="A304" t="s">
        <v>155</v>
      </c>
      <c r="B304">
        <v>12</v>
      </c>
      <c r="C304" t="s">
        <v>538</v>
      </c>
      <c r="D304">
        <v>341</v>
      </c>
      <c r="E304">
        <v>11</v>
      </c>
      <c r="F304">
        <v>1</v>
      </c>
      <c r="G304">
        <v>1</v>
      </c>
      <c r="H304" s="31">
        <v>1.0549952882048861E-2</v>
      </c>
      <c r="I304">
        <v>16.2</v>
      </c>
    </row>
    <row r="305" spans="1:9" x14ac:dyDescent="0.25">
      <c r="A305" t="s">
        <v>54</v>
      </c>
      <c r="B305">
        <v>111</v>
      </c>
      <c r="C305" t="s">
        <v>538</v>
      </c>
      <c r="D305">
        <v>139</v>
      </c>
      <c r="E305">
        <v>9</v>
      </c>
      <c r="F305">
        <v>1</v>
      </c>
      <c r="G305">
        <v>2</v>
      </c>
      <c r="H305" s="31">
        <v>0.89106192838395171</v>
      </c>
      <c r="I305">
        <v>36.4</v>
      </c>
    </row>
    <row r="306" spans="1:9" x14ac:dyDescent="0.25">
      <c r="A306" t="s">
        <v>107</v>
      </c>
      <c r="B306">
        <v>115</v>
      </c>
      <c r="C306" t="s">
        <v>538</v>
      </c>
      <c r="D306">
        <v>232</v>
      </c>
      <c r="E306">
        <v>9</v>
      </c>
      <c r="F306">
        <v>1</v>
      </c>
      <c r="G306">
        <v>1.3</v>
      </c>
      <c r="H306" s="31">
        <v>3.6514704041981587E-2</v>
      </c>
      <c r="I306">
        <v>22.6</v>
      </c>
    </row>
    <row r="307" spans="1:9" x14ac:dyDescent="0.25">
      <c r="A307" t="s">
        <v>464</v>
      </c>
      <c r="B307">
        <v>25</v>
      </c>
      <c r="C307" t="s">
        <v>538</v>
      </c>
      <c r="D307">
        <v>876</v>
      </c>
      <c r="E307">
        <v>15</v>
      </c>
      <c r="F307">
        <v>1</v>
      </c>
      <c r="G307">
        <v>0.2</v>
      </c>
      <c r="H307" s="31">
        <v>0.14810499589662343</v>
      </c>
      <c r="I307">
        <v>9.3000000000000007</v>
      </c>
    </row>
    <row r="308" spans="1:9" x14ac:dyDescent="0.25">
      <c r="A308" t="s">
        <v>234</v>
      </c>
      <c r="B308">
        <v>15</v>
      </c>
      <c r="C308" t="s">
        <v>538</v>
      </c>
      <c r="D308">
        <v>501</v>
      </c>
      <c r="E308">
        <v>9</v>
      </c>
      <c r="F308">
        <v>1</v>
      </c>
      <c r="G308">
        <v>2.33</v>
      </c>
      <c r="H308" s="31">
        <v>0.6114354440781804</v>
      </c>
      <c r="I308">
        <v>12.42</v>
      </c>
    </row>
    <row r="309" spans="1:9" x14ac:dyDescent="0.25">
      <c r="A309" t="s">
        <v>156</v>
      </c>
      <c r="B309">
        <v>12</v>
      </c>
      <c r="C309" t="s">
        <v>538</v>
      </c>
      <c r="D309">
        <v>343</v>
      </c>
      <c r="E309">
        <v>9</v>
      </c>
      <c r="F309">
        <v>1</v>
      </c>
      <c r="G309">
        <v>0.67</v>
      </c>
      <c r="H309" s="31">
        <v>3.1278222226641159E-2</v>
      </c>
      <c r="I309">
        <v>356</v>
      </c>
    </row>
    <row r="310" spans="1:9" x14ac:dyDescent="0.25">
      <c r="A310" t="s">
        <v>55</v>
      </c>
      <c r="B310">
        <v>111</v>
      </c>
      <c r="C310" t="s">
        <v>538</v>
      </c>
      <c r="D310">
        <v>140</v>
      </c>
      <c r="E310">
        <v>9</v>
      </c>
      <c r="F310">
        <v>1</v>
      </c>
      <c r="G310">
        <v>2</v>
      </c>
      <c r="H310" s="31">
        <v>0.40719568037648696</v>
      </c>
      <c r="I310">
        <v>10.6</v>
      </c>
    </row>
    <row r="311" spans="1:9" x14ac:dyDescent="0.25">
      <c r="A311" t="s">
        <v>465</v>
      </c>
      <c r="B311">
        <v>25</v>
      </c>
      <c r="C311" t="s">
        <v>538</v>
      </c>
      <c r="D311">
        <v>878</v>
      </c>
      <c r="E311">
        <v>9</v>
      </c>
      <c r="F311">
        <v>1</v>
      </c>
      <c r="G311">
        <v>2.9</v>
      </c>
      <c r="H311" s="31">
        <v>0.13942830486576144</v>
      </c>
      <c r="I311">
        <v>14.3</v>
      </c>
    </row>
    <row r="312" spans="1:9" x14ac:dyDescent="0.25">
      <c r="A312" t="s">
        <v>362</v>
      </c>
      <c r="B312">
        <v>22</v>
      </c>
      <c r="C312" t="s">
        <v>538</v>
      </c>
      <c r="D312">
        <v>716</v>
      </c>
      <c r="E312">
        <v>9</v>
      </c>
      <c r="F312">
        <v>1</v>
      </c>
      <c r="G312">
        <v>1</v>
      </c>
      <c r="H312" s="31">
        <v>0.62417783363168877</v>
      </c>
      <c r="I312">
        <v>3.9</v>
      </c>
    </row>
    <row r="313" spans="1:9" x14ac:dyDescent="0.25">
      <c r="A313" t="s">
        <v>235</v>
      </c>
      <c r="B313">
        <v>15</v>
      </c>
      <c r="C313" t="s">
        <v>538</v>
      </c>
      <c r="D313">
        <v>503</v>
      </c>
      <c r="E313">
        <v>17</v>
      </c>
      <c r="F313">
        <v>1</v>
      </c>
      <c r="G313">
        <v>1</v>
      </c>
      <c r="H313" s="31">
        <v>0.10019021943343495</v>
      </c>
      <c r="I313">
        <v>7.33</v>
      </c>
    </row>
    <row r="314" spans="1:9" x14ac:dyDescent="0.25">
      <c r="A314" t="s">
        <v>333</v>
      </c>
      <c r="B314">
        <v>21</v>
      </c>
      <c r="C314" t="s">
        <v>538</v>
      </c>
      <c r="D314">
        <v>674</v>
      </c>
      <c r="E314">
        <v>9</v>
      </c>
      <c r="F314">
        <v>1</v>
      </c>
      <c r="G314">
        <v>0.61</v>
      </c>
      <c r="H314" s="31">
        <v>0.1610982531991608</v>
      </c>
      <c r="I314">
        <v>7.69</v>
      </c>
    </row>
    <row r="315" spans="1:9" x14ac:dyDescent="0.25">
      <c r="A315" t="s">
        <v>363</v>
      </c>
      <c r="B315">
        <v>22</v>
      </c>
      <c r="C315" t="s">
        <v>538</v>
      </c>
      <c r="D315">
        <v>717</v>
      </c>
      <c r="E315">
        <v>13</v>
      </c>
      <c r="F315">
        <v>1</v>
      </c>
      <c r="G315">
        <v>1</v>
      </c>
      <c r="H315" s="31">
        <v>1.2389410829403604</v>
      </c>
      <c r="I315">
        <v>6.31</v>
      </c>
    </row>
    <row r="316" spans="1:9" x14ac:dyDescent="0.25">
      <c r="A316" t="s">
        <v>274</v>
      </c>
      <c r="B316">
        <v>16</v>
      </c>
      <c r="C316" t="s">
        <v>538</v>
      </c>
      <c r="D316">
        <v>567</v>
      </c>
      <c r="E316">
        <v>9</v>
      </c>
      <c r="F316">
        <v>1</v>
      </c>
      <c r="G316">
        <v>1.2</v>
      </c>
      <c r="H316" s="31">
        <v>0.88777433803071737</v>
      </c>
      <c r="I316">
        <v>27.15</v>
      </c>
    </row>
    <row r="317" spans="1:9" x14ac:dyDescent="0.25">
      <c r="A317" t="s">
        <v>56</v>
      </c>
      <c r="B317">
        <v>111</v>
      </c>
      <c r="C317" t="s">
        <v>538</v>
      </c>
      <c r="D317">
        <v>141</v>
      </c>
      <c r="E317">
        <v>9</v>
      </c>
      <c r="F317">
        <v>1</v>
      </c>
      <c r="G317">
        <v>1.3</v>
      </c>
      <c r="H317" s="31">
        <v>3.8399946355624312E-2</v>
      </c>
      <c r="I317">
        <v>143.4</v>
      </c>
    </row>
    <row r="318" spans="1:9" x14ac:dyDescent="0.25">
      <c r="A318" t="s">
        <v>236</v>
      </c>
      <c r="B318">
        <v>15</v>
      </c>
      <c r="C318" t="s">
        <v>538</v>
      </c>
      <c r="D318">
        <v>504</v>
      </c>
      <c r="E318">
        <v>10</v>
      </c>
      <c r="F318">
        <v>2</v>
      </c>
      <c r="G318">
        <v>15</v>
      </c>
      <c r="H318" s="31">
        <v>1.9001815244546818</v>
      </c>
      <c r="I318">
        <v>182.14</v>
      </c>
    </row>
    <row r="319" spans="1:9" x14ac:dyDescent="0.25">
      <c r="A319" t="s">
        <v>157</v>
      </c>
      <c r="B319">
        <v>12</v>
      </c>
      <c r="C319" t="s">
        <v>538</v>
      </c>
      <c r="D319">
        <v>347</v>
      </c>
      <c r="E319">
        <v>13</v>
      </c>
      <c r="F319">
        <v>1</v>
      </c>
      <c r="G319">
        <v>0.6</v>
      </c>
      <c r="H319" s="31">
        <v>0.12063064439201998</v>
      </c>
      <c r="I319">
        <v>28.16</v>
      </c>
    </row>
    <row r="320" spans="1:9" x14ac:dyDescent="0.25">
      <c r="A320" t="s">
        <v>237</v>
      </c>
      <c r="B320">
        <v>15</v>
      </c>
      <c r="C320" t="s">
        <v>538</v>
      </c>
      <c r="D320">
        <v>506</v>
      </c>
      <c r="E320">
        <v>9</v>
      </c>
      <c r="F320">
        <v>1</v>
      </c>
      <c r="G320">
        <v>2.9</v>
      </c>
      <c r="H320" s="31">
        <v>0.83284297177485511</v>
      </c>
      <c r="I320">
        <v>21.64</v>
      </c>
    </row>
    <row r="321" spans="1:9" x14ac:dyDescent="0.25">
      <c r="A321" t="s">
        <v>87</v>
      </c>
      <c r="B321">
        <v>113</v>
      </c>
      <c r="C321" t="s">
        <v>538</v>
      </c>
      <c r="D321">
        <v>198</v>
      </c>
      <c r="E321">
        <v>9</v>
      </c>
      <c r="F321">
        <v>1</v>
      </c>
      <c r="G321">
        <v>0.75</v>
      </c>
      <c r="H321" s="31">
        <v>8.8131883015240345E-2</v>
      </c>
      <c r="I321">
        <v>13.67</v>
      </c>
    </row>
    <row r="322" spans="1:9" x14ac:dyDescent="0.25">
      <c r="A322" t="s">
        <v>427</v>
      </c>
      <c r="B322">
        <v>24</v>
      </c>
      <c r="C322" t="s">
        <v>538</v>
      </c>
      <c r="D322">
        <v>821</v>
      </c>
      <c r="E322">
        <v>11</v>
      </c>
      <c r="F322">
        <v>1</v>
      </c>
      <c r="G322">
        <v>1.2</v>
      </c>
      <c r="H322" s="31">
        <v>2.2328974925274809</v>
      </c>
      <c r="I322">
        <v>16.14</v>
      </c>
    </row>
    <row r="323" spans="1:9" x14ac:dyDescent="0.25">
      <c r="A323" t="s">
        <v>158</v>
      </c>
      <c r="B323">
        <v>12</v>
      </c>
      <c r="C323" t="s">
        <v>538</v>
      </c>
      <c r="D323">
        <v>348</v>
      </c>
      <c r="E323">
        <v>11</v>
      </c>
      <c r="F323">
        <v>1</v>
      </c>
      <c r="G323">
        <v>1</v>
      </c>
      <c r="H323" s="31">
        <v>1.8698140213858575E-3</v>
      </c>
      <c r="I323">
        <v>17.3</v>
      </c>
    </row>
    <row r="324" spans="1:9" x14ac:dyDescent="0.25">
      <c r="A324" t="s">
        <v>466</v>
      </c>
      <c r="B324">
        <v>25</v>
      </c>
      <c r="C324" t="s">
        <v>538</v>
      </c>
      <c r="D324">
        <v>882</v>
      </c>
      <c r="E324">
        <v>9</v>
      </c>
      <c r="F324">
        <v>1</v>
      </c>
      <c r="G324">
        <v>1.5</v>
      </c>
      <c r="H324" s="31">
        <v>0.1449996541399638</v>
      </c>
      <c r="I324">
        <v>11.7</v>
      </c>
    </row>
    <row r="325" spans="1:9" x14ac:dyDescent="0.25">
      <c r="A325" t="s">
        <v>275</v>
      </c>
      <c r="B325">
        <v>16</v>
      </c>
      <c r="C325" t="s">
        <v>538</v>
      </c>
      <c r="D325">
        <v>568</v>
      </c>
      <c r="E325">
        <v>9</v>
      </c>
      <c r="F325">
        <v>1</v>
      </c>
      <c r="G325">
        <v>1.8</v>
      </c>
      <c r="H325" s="31">
        <v>2.115593324360423</v>
      </c>
      <c r="I325">
        <v>35.58</v>
      </c>
    </row>
    <row r="326" spans="1:9" x14ac:dyDescent="0.25">
      <c r="A326" t="s">
        <v>276</v>
      </c>
      <c r="B326">
        <v>16</v>
      </c>
      <c r="C326" t="s">
        <v>538</v>
      </c>
      <c r="D326">
        <v>569</v>
      </c>
      <c r="E326">
        <v>9</v>
      </c>
      <c r="F326">
        <v>1</v>
      </c>
      <c r="G326">
        <v>1</v>
      </c>
      <c r="H326" s="31">
        <v>0.29479454196437205</v>
      </c>
      <c r="I326">
        <v>6.18</v>
      </c>
    </row>
    <row r="327" spans="1:9" x14ac:dyDescent="0.25">
      <c r="A327" t="s">
        <v>277</v>
      </c>
      <c r="B327">
        <v>16</v>
      </c>
      <c r="C327" t="s">
        <v>538</v>
      </c>
      <c r="D327">
        <v>570</v>
      </c>
      <c r="E327">
        <v>9</v>
      </c>
      <c r="F327">
        <v>1</v>
      </c>
      <c r="G327">
        <v>1</v>
      </c>
      <c r="H327" s="31">
        <v>0.12687867312818102</v>
      </c>
      <c r="I327">
        <v>9.83</v>
      </c>
    </row>
    <row r="328" spans="1:9" x14ac:dyDescent="0.25">
      <c r="A328" t="s">
        <v>238</v>
      </c>
      <c r="B328">
        <v>15</v>
      </c>
      <c r="C328" t="s">
        <v>538</v>
      </c>
      <c r="D328">
        <v>507</v>
      </c>
      <c r="E328">
        <v>2</v>
      </c>
      <c r="F328">
        <v>2</v>
      </c>
      <c r="G328">
        <v>3.3</v>
      </c>
      <c r="H328" s="31">
        <v>8.5266935271042191E-2</v>
      </c>
      <c r="I328">
        <v>5.94</v>
      </c>
    </row>
    <row r="329" spans="1:9" x14ac:dyDescent="0.25">
      <c r="A329" t="s">
        <v>239</v>
      </c>
      <c r="B329">
        <v>15</v>
      </c>
      <c r="C329" t="s">
        <v>538</v>
      </c>
      <c r="D329">
        <v>508</v>
      </c>
      <c r="E329">
        <v>9</v>
      </c>
      <c r="F329">
        <v>1</v>
      </c>
      <c r="G329">
        <v>1.45</v>
      </c>
      <c r="H329" s="31">
        <v>0.26437405226488442</v>
      </c>
      <c r="I329">
        <v>21.22</v>
      </c>
    </row>
    <row r="330" spans="1:9" x14ac:dyDescent="0.25">
      <c r="A330" t="s">
        <v>159</v>
      </c>
      <c r="B330">
        <v>12</v>
      </c>
      <c r="C330" t="s">
        <v>538</v>
      </c>
      <c r="D330">
        <v>351</v>
      </c>
      <c r="E330">
        <v>9</v>
      </c>
      <c r="F330">
        <v>1</v>
      </c>
      <c r="G330">
        <v>0.7</v>
      </c>
      <c r="H330" s="31">
        <v>0.15719863989837526</v>
      </c>
      <c r="I330">
        <v>117.23</v>
      </c>
    </row>
    <row r="331" spans="1:9" x14ac:dyDescent="0.25">
      <c r="A331" t="s">
        <v>467</v>
      </c>
      <c r="B331">
        <v>25</v>
      </c>
      <c r="C331" t="s">
        <v>538</v>
      </c>
      <c r="D331">
        <v>883</v>
      </c>
      <c r="E331">
        <v>9</v>
      </c>
      <c r="F331">
        <v>1</v>
      </c>
      <c r="G331">
        <v>1</v>
      </c>
      <c r="H331" s="31">
        <v>1.5267640266807687</v>
      </c>
      <c r="I331">
        <v>214.9</v>
      </c>
    </row>
    <row r="332" spans="1:9" x14ac:dyDescent="0.25">
      <c r="A332" t="s">
        <v>307</v>
      </c>
      <c r="B332">
        <v>18</v>
      </c>
      <c r="C332" t="s">
        <v>538</v>
      </c>
      <c r="D332">
        <v>613</v>
      </c>
      <c r="E332">
        <v>9</v>
      </c>
      <c r="F332">
        <v>1</v>
      </c>
      <c r="G332">
        <v>1.3</v>
      </c>
      <c r="H332" s="31">
        <v>0.12964438396792163</v>
      </c>
      <c r="I332">
        <v>10.3</v>
      </c>
    </row>
    <row r="333" spans="1:9" x14ac:dyDescent="0.25">
      <c r="A333" t="s">
        <v>308</v>
      </c>
      <c r="B333">
        <v>18</v>
      </c>
      <c r="C333" t="s">
        <v>538</v>
      </c>
      <c r="D333">
        <v>615</v>
      </c>
      <c r="E333">
        <v>10</v>
      </c>
      <c r="F333">
        <v>2</v>
      </c>
      <c r="G333">
        <v>4.3</v>
      </c>
      <c r="H333" s="31">
        <v>0.20433754501217596</v>
      </c>
      <c r="I333">
        <v>83.4</v>
      </c>
    </row>
    <row r="334" spans="1:9" x14ac:dyDescent="0.25">
      <c r="A334" t="s">
        <v>513</v>
      </c>
      <c r="B334">
        <v>41</v>
      </c>
      <c r="C334" t="s">
        <v>538</v>
      </c>
      <c r="D334">
        <v>972</v>
      </c>
      <c r="E334">
        <v>14</v>
      </c>
      <c r="F334">
        <v>2</v>
      </c>
      <c r="G334">
        <v>4.5</v>
      </c>
      <c r="H334" s="31">
        <v>0.13571599053887171</v>
      </c>
      <c r="I334">
        <v>7.9</v>
      </c>
    </row>
    <row r="335" spans="1:9" x14ac:dyDescent="0.25">
      <c r="A335" t="s">
        <v>514</v>
      </c>
      <c r="B335">
        <v>41</v>
      </c>
      <c r="C335" t="s">
        <v>538</v>
      </c>
      <c r="D335">
        <v>974</v>
      </c>
      <c r="E335">
        <v>17</v>
      </c>
      <c r="F335">
        <v>1</v>
      </c>
      <c r="G335">
        <v>1</v>
      </c>
      <c r="H335" s="31">
        <v>3.7800169062509138E-2</v>
      </c>
      <c r="I335">
        <v>17.12</v>
      </c>
    </row>
    <row r="336" spans="1:9" x14ac:dyDescent="0.25">
      <c r="A336" t="s">
        <v>334</v>
      </c>
      <c r="B336">
        <v>21</v>
      </c>
      <c r="C336" t="s">
        <v>538</v>
      </c>
      <c r="D336">
        <v>675</v>
      </c>
      <c r="E336">
        <v>11</v>
      </c>
      <c r="F336">
        <v>1</v>
      </c>
      <c r="G336">
        <v>1.86</v>
      </c>
      <c r="H336" s="31">
        <v>6.8566455741048991</v>
      </c>
      <c r="I336">
        <v>1580.12</v>
      </c>
    </row>
    <row r="337" spans="1:9" x14ac:dyDescent="0.25">
      <c r="A337" t="s">
        <v>240</v>
      </c>
      <c r="B337">
        <v>15</v>
      </c>
      <c r="C337" t="s">
        <v>538</v>
      </c>
      <c r="D337">
        <v>510</v>
      </c>
      <c r="E337">
        <v>9</v>
      </c>
      <c r="F337">
        <v>1</v>
      </c>
      <c r="G337">
        <v>4.5</v>
      </c>
      <c r="H337" s="31">
        <v>0.1818506136412279</v>
      </c>
      <c r="I337">
        <v>299.06</v>
      </c>
    </row>
    <row r="338" spans="1:9" x14ac:dyDescent="0.25">
      <c r="A338" t="s">
        <v>57</v>
      </c>
      <c r="B338">
        <v>111</v>
      </c>
      <c r="C338" t="s">
        <v>538</v>
      </c>
      <c r="D338">
        <v>143</v>
      </c>
      <c r="E338">
        <v>9</v>
      </c>
      <c r="F338">
        <v>1</v>
      </c>
      <c r="G338">
        <v>1.4</v>
      </c>
      <c r="H338" s="31">
        <v>4.4689023724770689E-2</v>
      </c>
      <c r="I338">
        <v>10.1</v>
      </c>
    </row>
    <row r="339" spans="1:9" x14ac:dyDescent="0.25">
      <c r="A339" t="s">
        <v>399</v>
      </c>
      <c r="B339">
        <v>23</v>
      </c>
      <c r="C339" t="s">
        <v>538</v>
      </c>
      <c r="D339">
        <v>775</v>
      </c>
      <c r="E339">
        <v>10</v>
      </c>
      <c r="F339">
        <v>2</v>
      </c>
      <c r="G339">
        <v>3.7</v>
      </c>
      <c r="H339" s="31">
        <v>4.9644189157466938</v>
      </c>
      <c r="I339">
        <v>6.1</v>
      </c>
    </row>
    <row r="340" spans="1:9" x14ac:dyDescent="0.25">
      <c r="A340" t="s">
        <v>400</v>
      </c>
      <c r="B340">
        <v>23</v>
      </c>
      <c r="C340" t="s">
        <v>538</v>
      </c>
      <c r="D340">
        <v>776</v>
      </c>
      <c r="E340">
        <v>10</v>
      </c>
      <c r="F340">
        <v>2</v>
      </c>
      <c r="G340">
        <v>3.7</v>
      </c>
      <c r="H340" s="31">
        <v>10.913211667628982</v>
      </c>
      <c r="I340">
        <v>6.6</v>
      </c>
    </row>
    <row r="341" spans="1:9" x14ac:dyDescent="0.25">
      <c r="A341" t="s">
        <v>71</v>
      </c>
      <c r="B341">
        <v>112</v>
      </c>
      <c r="C341" t="s">
        <v>538</v>
      </c>
      <c r="D341">
        <v>172</v>
      </c>
      <c r="E341">
        <v>9</v>
      </c>
      <c r="F341">
        <v>1</v>
      </c>
      <c r="G341">
        <v>0.6</v>
      </c>
      <c r="H341" s="31">
        <v>2.9639719397289523E-2</v>
      </c>
      <c r="I341">
        <v>5</v>
      </c>
    </row>
    <row r="342" spans="1:9" x14ac:dyDescent="0.25">
      <c r="A342" t="s">
        <v>160</v>
      </c>
      <c r="B342">
        <v>12</v>
      </c>
      <c r="C342" t="s">
        <v>538</v>
      </c>
      <c r="D342">
        <v>354</v>
      </c>
      <c r="E342">
        <v>11</v>
      </c>
      <c r="F342">
        <v>1</v>
      </c>
      <c r="G342">
        <v>0.48</v>
      </c>
      <c r="H342" s="31">
        <v>0.25651535894705652</v>
      </c>
      <c r="I342">
        <v>474.4</v>
      </c>
    </row>
    <row r="343" spans="1:9" x14ac:dyDescent="0.25">
      <c r="A343" t="s">
        <v>364</v>
      </c>
      <c r="B343">
        <v>22</v>
      </c>
      <c r="C343" t="s">
        <v>538</v>
      </c>
      <c r="D343">
        <v>718</v>
      </c>
      <c r="E343">
        <v>11</v>
      </c>
      <c r="F343">
        <v>1</v>
      </c>
      <c r="G343">
        <v>0.8</v>
      </c>
      <c r="H343" s="31">
        <v>0.1486150083069816</v>
      </c>
      <c r="I343">
        <v>85.98</v>
      </c>
    </row>
    <row r="344" spans="1:9" x14ac:dyDescent="0.25">
      <c r="A344" t="s">
        <v>241</v>
      </c>
      <c r="B344">
        <v>15</v>
      </c>
      <c r="C344" t="s">
        <v>538</v>
      </c>
      <c r="D344">
        <v>512</v>
      </c>
      <c r="E344">
        <v>9</v>
      </c>
      <c r="F344">
        <v>1</v>
      </c>
      <c r="G344">
        <v>2.7</v>
      </c>
      <c r="H344" s="31">
        <v>5.5133398973112167E-2</v>
      </c>
      <c r="I344">
        <v>82.96</v>
      </c>
    </row>
    <row r="345" spans="1:9" x14ac:dyDescent="0.25">
      <c r="A345" t="s">
        <v>517</v>
      </c>
      <c r="B345">
        <v>15</v>
      </c>
      <c r="C345" t="s">
        <v>538</v>
      </c>
      <c r="D345">
        <v>1000</v>
      </c>
      <c r="E345">
        <v>9</v>
      </c>
      <c r="F345">
        <v>1</v>
      </c>
      <c r="G345">
        <v>2.7</v>
      </c>
      <c r="H345" s="31">
        <v>3.0526653155582246E-2</v>
      </c>
      <c r="I345">
        <v>44.78</v>
      </c>
    </row>
    <row r="346" spans="1:9" x14ac:dyDescent="0.25">
      <c r="A346" t="s">
        <v>242</v>
      </c>
      <c r="B346">
        <v>15</v>
      </c>
      <c r="C346" t="s">
        <v>538</v>
      </c>
      <c r="D346">
        <v>513</v>
      </c>
      <c r="E346">
        <v>9</v>
      </c>
      <c r="F346">
        <v>1</v>
      </c>
      <c r="G346">
        <v>2.2999999999999998</v>
      </c>
      <c r="H346" s="31">
        <v>4.7802346921555225E-3</v>
      </c>
      <c r="I346">
        <v>92.33</v>
      </c>
    </row>
    <row r="347" spans="1:9" x14ac:dyDescent="0.25">
      <c r="A347" t="s">
        <v>468</v>
      </c>
      <c r="B347">
        <v>25</v>
      </c>
      <c r="C347" t="s">
        <v>538</v>
      </c>
      <c r="D347">
        <v>884</v>
      </c>
      <c r="E347">
        <v>9</v>
      </c>
      <c r="F347">
        <v>1</v>
      </c>
      <c r="G347">
        <v>0.7</v>
      </c>
      <c r="H347" s="31">
        <v>0.34168260932188688</v>
      </c>
      <c r="I347">
        <v>5.6</v>
      </c>
    </row>
    <row r="348" spans="1:9" x14ac:dyDescent="0.25">
      <c r="A348" t="s">
        <v>401</v>
      </c>
      <c r="B348">
        <v>23</v>
      </c>
      <c r="C348" t="s">
        <v>538</v>
      </c>
      <c r="D348">
        <v>777</v>
      </c>
      <c r="E348">
        <v>9</v>
      </c>
      <c r="F348">
        <v>1</v>
      </c>
      <c r="G348">
        <v>2.8</v>
      </c>
      <c r="H348" s="31">
        <v>1.1354474008070867</v>
      </c>
      <c r="I348">
        <v>282.92</v>
      </c>
    </row>
    <row r="349" spans="1:9" x14ac:dyDescent="0.25">
      <c r="A349" t="s">
        <v>161</v>
      </c>
      <c r="B349">
        <v>12</v>
      </c>
      <c r="C349" t="s">
        <v>538</v>
      </c>
      <c r="D349">
        <v>355</v>
      </c>
      <c r="E349">
        <v>10</v>
      </c>
      <c r="F349">
        <v>2</v>
      </c>
      <c r="G349">
        <v>5.62</v>
      </c>
      <c r="H349" s="31">
        <v>3.0795978454469499</v>
      </c>
      <c r="I349">
        <v>37.799999999999997</v>
      </c>
    </row>
    <row r="350" spans="1:9" x14ac:dyDescent="0.25">
      <c r="A350" t="s">
        <v>278</v>
      </c>
      <c r="B350">
        <v>16</v>
      </c>
      <c r="C350" t="s">
        <v>538</v>
      </c>
      <c r="D350">
        <v>571</v>
      </c>
      <c r="E350">
        <v>13</v>
      </c>
      <c r="F350">
        <v>1</v>
      </c>
      <c r="G350">
        <v>0.5</v>
      </c>
      <c r="H350" s="31">
        <v>1.7113332929859844E-2</v>
      </c>
      <c r="I350">
        <v>6.24</v>
      </c>
    </row>
    <row r="351" spans="1:9" x14ac:dyDescent="0.25">
      <c r="A351" t="s">
        <v>469</v>
      </c>
      <c r="B351">
        <v>25</v>
      </c>
      <c r="C351" t="s">
        <v>539</v>
      </c>
      <c r="D351">
        <v>885</v>
      </c>
      <c r="E351">
        <v>11</v>
      </c>
      <c r="F351">
        <v>1</v>
      </c>
      <c r="G351">
        <v>0.2</v>
      </c>
      <c r="H351" s="31">
        <v>0.22609237174889796</v>
      </c>
      <c r="I351">
        <v>7</v>
      </c>
    </row>
    <row r="352" spans="1:9" x14ac:dyDescent="0.25">
      <c r="A352" t="s">
        <v>162</v>
      </c>
      <c r="B352">
        <v>12</v>
      </c>
      <c r="C352" t="s">
        <v>538</v>
      </c>
      <c r="D352">
        <v>357</v>
      </c>
      <c r="E352">
        <v>9</v>
      </c>
      <c r="F352">
        <v>1</v>
      </c>
      <c r="G352">
        <v>0.8</v>
      </c>
      <c r="H352" s="31">
        <v>7.4953321250861099E-2</v>
      </c>
      <c r="I352">
        <v>76.69</v>
      </c>
    </row>
    <row r="353" spans="1:9" x14ac:dyDescent="0.25">
      <c r="A353" t="s">
        <v>365</v>
      </c>
      <c r="B353">
        <v>22</v>
      </c>
      <c r="C353" t="s">
        <v>538</v>
      </c>
      <c r="D353">
        <v>719</v>
      </c>
      <c r="E353">
        <v>17</v>
      </c>
      <c r="F353">
        <v>1</v>
      </c>
      <c r="G353">
        <v>1.5</v>
      </c>
      <c r="H353" s="31">
        <v>0.47448624701958658</v>
      </c>
      <c r="I353">
        <v>3.03</v>
      </c>
    </row>
    <row r="354" spans="1:9" x14ac:dyDescent="0.25">
      <c r="A354" t="s">
        <v>243</v>
      </c>
      <c r="B354">
        <v>15</v>
      </c>
      <c r="C354" t="s">
        <v>538</v>
      </c>
      <c r="D354">
        <v>515</v>
      </c>
      <c r="E354">
        <v>9</v>
      </c>
      <c r="F354">
        <v>1</v>
      </c>
      <c r="G354">
        <v>1.9</v>
      </c>
      <c r="H354" s="31">
        <v>0.39857589841449048</v>
      </c>
      <c r="I354">
        <v>23.19</v>
      </c>
    </row>
    <row r="355" spans="1:9" x14ac:dyDescent="0.25">
      <c r="A355" t="s">
        <v>244</v>
      </c>
      <c r="B355">
        <v>15</v>
      </c>
      <c r="C355" t="s">
        <v>538</v>
      </c>
      <c r="D355">
        <v>516</v>
      </c>
      <c r="E355">
        <v>9</v>
      </c>
      <c r="F355">
        <v>1</v>
      </c>
      <c r="G355">
        <v>7.8</v>
      </c>
      <c r="H355" s="31">
        <v>1.8375923214486558</v>
      </c>
      <c r="I355">
        <v>762.84</v>
      </c>
    </row>
    <row r="356" spans="1:9" x14ac:dyDescent="0.25">
      <c r="A356" t="s">
        <v>108</v>
      </c>
      <c r="B356">
        <v>115</v>
      </c>
      <c r="C356" t="s">
        <v>539</v>
      </c>
      <c r="D356">
        <v>236</v>
      </c>
      <c r="E356">
        <v>11</v>
      </c>
      <c r="F356">
        <v>1</v>
      </c>
      <c r="G356">
        <v>0.6</v>
      </c>
      <c r="H356" s="31">
        <v>0.49764075605560104</v>
      </c>
      <c r="I356">
        <v>3.69</v>
      </c>
    </row>
    <row r="357" spans="1:9" x14ac:dyDescent="0.25">
      <c r="A357" t="s">
        <v>335</v>
      </c>
      <c r="B357">
        <v>21</v>
      </c>
      <c r="C357" t="s">
        <v>538</v>
      </c>
      <c r="D357">
        <v>676</v>
      </c>
      <c r="E357">
        <v>9</v>
      </c>
      <c r="F357">
        <v>1</v>
      </c>
      <c r="G357">
        <v>2.6</v>
      </c>
      <c r="H357" s="31">
        <v>1.816999256933314</v>
      </c>
      <c r="I357">
        <v>188.3</v>
      </c>
    </row>
    <row r="358" spans="1:9" x14ac:dyDescent="0.25">
      <c r="A358" t="s">
        <v>366</v>
      </c>
      <c r="B358">
        <v>22</v>
      </c>
      <c r="C358" t="s">
        <v>538</v>
      </c>
      <c r="D358">
        <v>720</v>
      </c>
      <c r="E358">
        <v>9</v>
      </c>
      <c r="F358">
        <v>1</v>
      </c>
      <c r="G358">
        <v>1</v>
      </c>
      <c r="H358" s="31">
        <v>0.31083422384152593</v>
      </c>
      <c r="I358">
        <v>63.37</v>
      </c>
    </row>
    <row r="359" spans="1:9" x14ac:dyDescent="0.25">
      <c r="A359" t="s">
        <v>470</v>
      </c>
      <c r="B359">
        <v>25</v>
      </c>
      <c r="C359" t="s">
        <v>538</v>
      </c>
      <c r="D359">
        <v>887</v>
      </c>
      <c r="E359">
        <v>13</v>
      </c>
      <c r="F359">
        <v>1</v>
      </c>
      <c r="G359">
        <v>2.2000000000000002</v>
      </c>
      <c r="H359" s="31">
        <v>0.41767110154324316</v>
      </c>
      <c r="I359">
        <v>10.199999999999999</v>
      </c>
    </row>
    <row r="360" spans="1:9" x14ac:dyDescent="0.25">
      <c r="A360" t="s">
        <v>471</v>
      </c>
      <c r="B360">
        <v>25</v>
      </c>
      <c r="C360" t="s">
        <v>538</v>
      </c>
      <c r="D360">
        <v>888</v>
      </c>
      <c r="E360">
        <v>11</v>
      </c>
      <c r="F360">
        <v>1</v>
      </c>
      <c r="G360">
        <v>0.5</v>
      </c>
      <c r="H360" s="31">
        <v>0.32855957337893255</v>
      </c>
      <c r="I360">
        <v>7</v>
      </c>
    </row>
    <row r="361" spans="1:9" x14ac:dyDescent="0.25">
      <c r="A361" t="s">
        <v>58</v>
      </c>
      <c r="B361">
        <v>111</v>
      </c>
      <c r="C361" t="s">
        <v>538</v>
      </c>
      <c r="D361">
        <v>144</v>
      </c>
      <c r="E361">
        <v>1</v>
      </c>
      <c r="F361">
        <v>1</v>
      </c>
      <c r="G361">
        <v>1.4</v>
      </c>
      <c r="H361" s="31">
        <v>0.64166369059092732</v>
      </c>
      <c r="I361">
        <v>16</v>
      </c>
    </row>
    <row r="362" spans="1:9" x14ac:dyDescent="0.25">
      <c r="A362" t="s">
        <v>402</v>
      </c>
      <c r="B362">
        <v>23</v>
      </c>
      <c r="C362" t="s">
        <v>538</v>
      </c>
      <c r="D362">
        <v>779</v>
      </c>
      <c r="E362">
        <v>13</v>
      </c>
      <c r="F362">
        <v>1</v>
      </c>
      <c r="G362">
        <v>1</v>
      </c>
      <c r="H362" s="31">
        <v>1.1816739361378868E-2</v>
      </c>
      <c r="I362">
        <v>2.37</v>
      </c>
    </row>
    <row r="363" spans="1:9" x14ac:dyDescent="0.25">
      <c r="A363" t="s">
        <v>59</v>
      </c>
      <c r="B363">
        <v>111</v>
      </c>
      <c r="C363" t="s">
        <v>538</v>
      </c>
      <c r="D363">
        <v>146</v>
      </c>
      <c r="E363">
        <v>9</v>
      </c>
      <c r="F363">
        <v>1</v>
      </c>
      <c r="G363">
        <v>1.5</v>
      </c>
      <c r="H363" s="31">
        <v>0.1541916019405688</v>
      </c>
      <c r="I363">
        <v>171.1</v>
      </c>
    </row>
    <row r="364" spans="1:9" x14ac:dyDescent="0.25">
      <c r="A364" t="s">
        <v>245</v>
      </c>
      <c r="B364">
        <v>15</v>
      </c>
      <c r="C364" t="s">
        <v>538</v>
      </c>
      <c r="D364">
        <v>517</v>
      </c>
      <c r="E364">
        <v>10</v>
      </c>
      <c r="F364">
        <v>2</v>
      </c>
      <c r="G364">
        <v>6.8</v>
      </c>
      <c r="H364" s="31">
        <v>4.8503011080057448</v>
      </c>
      <c r="I364">
        <v>21.11</v>
      </c>
    </row>
    <row r="365" spans="1:9" x14ac:dyDescent="0.25">
      <c r="A365" t="s">
        <v>163</v>
      </c>
      <c r="B365">
        <v>12</v>
      </c>
      <c r="C365" t="s">
        <v>538</v>
      </c>
      <c r="D365">
        <v>364</v>
      </c>
      <c r="E365">
        <v>10</v>
      </c>
      <c r="F365">
        <v>2</v>
      </c>
      <c r="G365">
        <v>7.93</v>
      </c>
      <c r="H365" s="31">
        <v>9.2303863415573648</v>
      </c>
      <c r="I365">
        <v>49.5</v>
      </c>
    </row>
    <row r="366" spans="1:9" x14ac:dyDescent="0.25">
      <c r="A366" t="s">
        <v>164</v>
      </c>
      <c r="B366">
        <v>12</v>
      </c>
      <c r="C366" t="s">
        <v>538</v>
      </c>
      <c r="D366">
        <v>365</v>
      </c>
      <c r="E366">
        <v>9</v>
      </c>
      <c r="F366">
        <v>1</v>
      </c>
      <c r="G366">
        <v>4.13</v>
      </c>
      <c r="H366" s="31">
        <v>1.2646335330179073</v>
      </c>
      <c r="I366">
        <v>30</v>
      </c>
    </row>
    <row r="367" spans="1:9" x14ac:dyDescent="0.25">
      <c r="A367" t="s">
        <v>165</v>
      </c>
      <c r="B367">
        <v>12</v>
      </c>
      <c r="C367" t="s">
        <v>538</v>
      </c>
      <c r="D367">
        <v>366</v>
      </c>
      <c r="E367">
        <v>11</v>
      </c>
      <c r="F367">
        <v>1</v>
      </c>
      <c r="G367">
        <v>1</v>
      </c>
      <c r="H367" s="31">
        <v>3.545360603509992E-3</v>
      </c>
      <c r="I367">
        <v>5.67</v>
      </c>
    </row>
    <row r="368" spans="1:9" x14ac:dyDescent="0.25">
      <c r="A368" t="s">
        <v>246</v>
      </c>
      <c r="B368">
        <v>15</v>
      </c>
      <c r="C368" t="s">
        <v>538</v>
      </c>
      <c r="D368">
        <v>518</v>
      </c>
      <c r="E368">
        <v>13</v>
      </c>
      <c r="F368">
        <v>1</v>
      </c>
      <c r="G368">
        <v>2.5</v>
      </c>
      <c r="H368" s="31">
        <v>2.5758890289641649</v>
      </c>
      <c r="I368">
        <v>41.15</v>
      </c>
    </row>
    <row r="369" spans="1:9" x14ac:dyDescent="0.25">
      <c r="A369" t="s">
        <v>246</v>
      </c>
      <c r="B369">
        <v>22</v>
      </c>
      <c r="C369" t="s">
        <v>538</v>
      </c>
      <c r="D369">
        <v>722</v>
      </c>
      <c r="E369">
        <v>13</v>
      </c>
      <c r="F369">
        <v>1</v>
      </c>
      <c r="G369">
        <v>1.5</v>
      </c>
      <c r="H369" s="31">
        <v>0.19098032472173398</v>
      </c>
      <c r="I369">
        <v>3.08</v>
      </c>
    </row>
    <row r="370" spans="1:9" x14ac:dyDescent="0.25">
      <c r="A370" t="s">
        <v>494</v>
      </c>
      <c r="B370">
        <v>26</v>
      </c>
      <c r="C370" t="s">
        <v>538</v>
      </c>
      <c r="D370">
        <v>927</v>
      </c>
      <c r="E370">
        <v>9</v>
      </c>
      <c r="F370">
        <v>1</v>
      </c>
      <c r="G370">
        <v>2</v>
      </c>
      <c r="H370" s="31">
        <v>0.40931110746820798</v>
      </c>
      <c r="I370">
        <v>6.9</v>
      </c>
    </row>
    <row r="371" spans="1:9" x14ac:dyDescent="0.25">
      <c r="A371" t="s">
        <v>505</v>
      </c>
      <c r="B371">
        <v>31</v>
      </c>
      <c r="C371" t="s">
        <v>538</v>
      </c>
      <c r="D371">
        <v>946</v>
      </c>
      <c r="E371">
        <v>10</v>
      </c>
      <c r="F371">
        <v>2</v>
      </c>
      <c r="G371">
        <v>8.93</v>
      </c>
      <c r="H371" s="31">
        <v>6.9299631367834476</v>
      </c>
      <c r="I371">
        <v>6.97</v>
      </c>
    </row>
    <row r="372" spans="1:9" x14ac:dyDescent="0.25">
      <c r="A372" t="s">
        <v>6</v>
      </c>
      <c r="B372">
        <v>11</v>
      </c>
      <c r="C372" t="s">
        <v>538</v>
      </c>
      <c r="D372">
        <v>20</v>
      </c>
      <c r="E372">
        <v>5</v>
      </c>
      <c r="F372">
        <v>1</v>
      </c>
      <c r="G372">
        <v>0.83</v>
      </c>
      <c r="H372" s="31">
        <v>7.0839442950110257E-2</v>
      </c>
      <c r="I372">
        <v>13.2</v>
      </c>
    </row>
    <row r="373" spans="1:9" x14ac:dyDescent="0.25">
      <c r="A373" t="s">
        <v>367</v>
      </c>
      <c r="B373">
        <v>22</v>
      </c>
      <c r="C373" t="s">
        <v>538</v>
      </c>
      <c r="D373">
        <v>723</v>
      </c>
      <c r="E373">
        <v>9</v>
      </c>
      <c r="F373">
        <v>1</v>
      </c>
      <c r="G373">
        <v>0.7</v>
      </c>
      <c r="H373" s="31">
        <v>1.6965550724972727E-2</v>
      </c>
      <c r="I373">
        <v>32.909999999999997</v>
      </c>
    </row>
    <row r="374" spans="1:9" x14ac:dyDescent="0.25">
      <c r="A374" t="s">
        <v>60</v>
      </c>
      <c r="B374">
        <v>111</v>
      </c>
      <c r="C374" t="s">
        <v>538</v>
      </c>
      <c r="D374">
        <v>147</v>
      </c>
      <c r="E374">
        <v>11</v>
      </c>
      <c r="F374">
        <v>1</v>
      </c>
      <c r="G374">
        <v>1</v>
      </c>
      <c r="H374" s="31">
        <v>5.178160192906843E-2</v>
      </c>
      <c r="I374">
        <v>60.6</v>
      </c>
    </row>
    <row r="375" spans="1:9" x14ac:dyDescent="0.25">
      <c r="A375" t="s">
        <v>247</v>
      </c>
      <c r="B375">
        <v>15</v>
      </c>
      <c r="C375" t="s">
        <v>538</v>
      </c>
      <c r="D375">
        <v>520</v>
      </c>
      <c r="E375">
        <v>9</v>
      </c>
      <c r="F375">
        <v>1</v>
      </c>
      <c r="G375">
        <v>1</v>
      </c>
      <c r="H375" s="31">
        <v>0.64870788406714974</v>
      </c>
      <c r="I375">
        <v>5.01</v>
      </c>
    </row>
    <row r="376" spans="1:9" x14ac:dyDescent="0.25">
      <c r="A376" t="s">
        <v>403</v>
      </c>
      <c r="B376">
        <v>23</v>
      </c>
      <c r="C376" t="s">
        <v>538</v>
      </c>
      <c r="D376">
        <v>780</v>
      </c>
      <c r="E376">
        <v>9</v>
      </c>
      <c r="F376">
        <v>1</v>
      </c>
      <c r="G376">
        <v>2</v>
      </c>
      <c r="H376" s="31">
        <v>2.5994681152984769E-2</v>
      </c>
      <c r="I376">
        <v>13.75</v>
      </c>
    </row>
    <row r="377" spans="1:9" x14ac:dyDescent="0.25">
      <c r="A377" t="s">
        <v>88</v>
      </c>
      <c r="B377">
        <v>113</v>
      </c>
      <c r="C377" t="s">
        <v>538</v>
      </c>
      <c r="D377">
        <v>200</v>
      </c>
      <c r="E377">
        <v>6</v>
      </c>
      <c r="F377">
        <v>2</v>
      </c>
      <c r="G377">
        <v>2.2999999999999998</v>
      </c>
      <c r="H377" s="31">
        <v>0.79656352676251796</v>
      </c>
      <c r="I377">
        <v>1.23</v>
      </c>
    </row>
    <row r="378" spans="1:9" x14ac:dyDescent="0.25">
      <c r="A378" t="s">
        <v>88</v>
      </c>
      <c r="B378">
        <v>23</v>
      </c>
      <c r="C378" t="s">
        <v>538</v>
      </c>
      <c r="D378">
        <v>782</v>
      </c>
      <c r="E378">
        <v>13</v>
      </c>
      <c r="F378">
        <v>1</v>
      </c>
      <c r="G378">
        <v>2.2000000000000002</v>
      </c>
      <c r="H378" s="31">
        <v>0.41591605928763559</v>
      </c>
      <c r="I378">
        <v>3.16</v>
      </c>
    </row>
    <row r="379" spans="1:9" x14ac:dyDescent="0.25">
      <c r="A379" t="s">
        <v>472</v>
      </c>
      <c r="B379">
        <v>25</v>
      </c>
      <c r="C379" t="s">
        <v>538</v>
      </c>
      <c r="D379">
        <v>889</v>
      </c>
      <c r="E379">
        <v>10</v>
      </c>
      <c r="F379">
        <v>2</v>
      </c>
      <c r="G379">
        <v>5</v>
      </c>
      <c r="H379" s="31">
        <v>3.7355780369952689</v>
      </c>
      <c r="I379">
        <v>210</v>
      </c>
    </row>
    <row r="380" spans="1:9" x14ac:dyDescent="0.25">
      <c r="A380" t="s">
        <v>506</v>
      </c>
      <c r="B380">
        <v>31</v>
      </c>
      <c r="C380" t="s">
        <v>538</v>
      </c>
      <c r="D380">
        <v>947</v>
      </c>
      <c r="E380">
        <v>9</v>
      </c>
      <c r="F380">
        <v>1</v>
      </c>
      <c r="G380">
        <v>0.43</v>
      </c>
      <c r="H380" s="31">
        <v>1.625933585191457E-2</v>
      </c>
      <c r="I380">
        <v>7.12</v>
      </c>
    </row>
    <row r="381" spans="1:9" x14ac:dyDescent="0.25">
      <c r="A381" t="s">
        <v>166</v>
      </c>
      <c r="B381">
        <v>12</v>
      </c>
      <c r="C381" t="s">
        <v>538</v>
      </c>
      <c r="D381">
        <v>370</v>
      </c>
      <c r="E381">
        <v>9</v>
      </c>
      <c r="F381">
        <v>1</v>
      </c>
      <c r="G381">
        <v>1</v>
      </c>
      <c r="H381" s="31">
        <v>8.401848566782516E-2</v>
      </c>
      <c r="I381">
        <v>52.19</v>
      </c>
    </row>
    <row r="382" spans="1:9" x14ac:dyDescent="0.25">
      <c r="A382" t="s">
        <v>404</v>
      </c>
      <c r="B382">
        <v>23</v>
      </c>
      <c r="C382" t="s">
        <v>538</v>
      </c>
      <c r="D382">
        <v>783</v>
      </c>
      <c r="E382">
        <v>13</v>
      </c>
      <c r="F382">
        <v>1</v>
      </c>
      <c r="G382">
        <v>2.4</v>
      </c>
      <c r="H382" s="31">
        <v>0.96088202985117988</v>
      </c>
      <c r="I382">
        <v>2.68</v>
      </c>
    </row>
    <row r="383" spans="1:9" x14ac:dyDescent="0.25">
      <c r="A383" t="s">
        <v>309</v>
      </c>
      <c r="B383">
        <v>18</v>
      </c>
      <c r="C383" t="s">
        <v>538</v>
      </c>
      <c r="D383">
        <v>622</v>
      </c>
      <c r="E383">
        <v>11</v>
      </c>
      <c r="F383">
        <v>1</v>
      </c>
      <c r="G383">
        <v>1.5</v>
      </c>
      <c r="H383" s="31">
        <v>0.13726574917271989</v>
      </c>
      <c r="I383">
        <v>1712.97</v>
      </c>
    </row>
    <row r="384" spans="1:9" x14ac:dyDescent="0.25">
      <c r="A384" t="s">
        <v>61</v>
      </c>
      <c r="B384">
        <v>111</v>
      </c>
      <c r="C384" t="s">
        <v>538</v>
      </c>
      <c r="D384">
        <v>148</v>
      </c>
      <c r="E384">
        <v>9</v>
      </c>
      <c r="F384">
        <v>1</v>
      </c>
      <c r="G384">
        <v>2.1</v>
      </c>
      <c r="H384" s="31">
        <v>4.2263209140479194E-2</v>
      </c>
      <c r="I384">
        <v>23.5</v>
      </c>
    </row>
    <row r="385" spans="1:9" x14ac:dyDescent="0.25">
      <c r="A385" t="s">
        <v>96</v>
      </c>
      <c r="B385">
        <v>114</v>
      </c>
      <c r="C385" t="s">
        <v>538</v>
      </c>
      <c r="D385">
        <v>218</v>
      </c>
      <c r="E385">
        <v>13</v>
      </c>
      <c r="F385">
        <v>1</v>
      </c>
      <c r="G385">
        <v>1</v>
      </c>
      <c r="H385" s="31">
        <v>0.1597598656677113</v>
      </c>
      <c r="I385">
        <v>5.14</v>
      </c>
    </row>
    <row r="386" spans="1:9" x14ac:dyDescent="0.25">
      <c r="A386" t="s">
        <v>495</v>
      </c>
      <c r="B386">
        <v>26</v>
      </c>
      <c r="C386" t="s">
        <v>538</v>
      </c>
      <c r="D386">
        <v>928</v>
      </c>
      <c r="E386">
        <v>12</v>
      </c>
      <c r="F386">
        <v>2</v>
      </c>
      <c r="G386">
        <v>3.5</v>
      </c>
      <c r="H386" s="31">
        <v>0.61911142447996859</v>
      </c>
      <c r="I386">
        <v>7.3</v>
      </c>
    </row>
    <row r="387" spans="1:9" x14ac:dyDescent="0.25">
      <c r="A387" t="s">
        <v>62</v>
      </c>
      <c r="B387">
        <v>111</v>
      </c>
      <c r="C387" t="s">
        <v>538</v>
      </c>
      <c r="D387">
        <v>149</v>
      </c>
      <c r="E387">
        <v>9</v>
      </c>
      <c r="F387">
        <v>1</v>
      </c>
      <c r="G387">
        <v>0.8</v>
      </c>
      <c r="H387" s="31">
        <v>7.8504328543907674E-3</v>
      </c>
      <c r="I387">
        <v>29.8</v>
      </c>
    </row>
    <row r="388" spans="1:9" x14ac:dyDescent="0.25">
      <c r="A388" t="s">
        <v>248</v>
      </c>
      <c r="B388">
        <v>15</v>
      </c>
      <c r="C388" t="s">
        <v>538</v>
      </c>
      <c r="D388">
        <v>522</v>
      </c>
      <c r="E388">
        <v>9</v>
      </c>
      <c r="F388">
        <v>1</v>
      </c>
      <c r="G388">
        <v>0.8</v>
      </c>
      <c r="H388" s="31">
        <v>1.389667594201373E-2</v>
      </c>
      <c r="I388">
        <v>22.27</v>
      </c>
    </row>
    <row r="389" spans="1:9" x14ac:dyDescent="0.25">
      <c r="A389" t="s">
        <v>288</v>
      </c>
      <c r="B389">
        <v>17</v>
      </c>
      <c r="C389" t="s">
        <v>538</v>
      </c>
      <c r="D389">
        <v>587</v>
      </c>
      <c r="E389">
        <v>10</v>
      </c>
      <c r="F389">
        <v>2</v>
      </c>
      <c r="G389">
        <v>8.1</v>
      </c>
      <c r="H389" s="31">
        <v>2.5050365529831033</v>
      </c>
      <c r="I389">
        <v>383.08</v>
      </c>
    </row>
    <row r="390" spans="1:9" x14ac:dyDescent="0.25">
      <c r="A390" t="s">
        <v>496</v>
      </c>
      <c r="B390">
        <v>26</v>
      </c>
      <c r="C390" t="s">
        <v>538</v>
      </c>
      <c r="D390">
        <v>930</v>
      </c>
      <c r="E390">
        <v>9</v>
      </c>
      <c r="F390">
        <v>1</v>
      </c>
      <c r="G390">
        <v>2.2999999999999998</v>
      </c>
      <c r="H390" s="31">
        <v>0.55801548196986628</v>
      </c>
      <c r="I390">
        <v>2.6</v>
      </c>
    </row>
    <row r="391" spans="1:9" x14ac:dyDescent="0.25">
      <c r="A391" t="s">
        <v>368</v>
      </c>
      <c r="B391">
        <v>22</v>
      </c>
      <c r="C391" t="s">
        <v>538</v>
      </c>
      <c r="D391">
        <v>724</v>
      </c>
      <c r="E391">
        <v>6</v>
      </c>
      <c r="F391">
        <v>2</v>
      </c>
      <c r="G391">
        <v>4.8</v>
      </c>
      <c r="H391" s="31">
        <v>2.3243559207552296</v>
      </c>
      <c r="I391">
        <v>10.08</v>
      </c>
    </row>
    <row r="392" spans="1:9" x14ac:dyDescent="0.25">
      <c r="A392" t="s">
        <v>369</v>
      </c>
      <c r="B392">
        <v>22</v>
      </c>
      <c r="C392" t="s">
        <v>538</v>
      </c>
      <c r="D392">
        <v>725</v>
      </c>
      <c r="E392">
        <v>9</v>
      </c>
      <c r="F392">
        <v>1</v>
      </c>
      <c r="G392">
        <v>2.8</v>
      </c>
      <c r="H392" s="31">
        <v>5.865870250226287E-2</v>
      </c>
      <c r="I392">
        <v>67.97</v>
      </c>
    </row>
    <row r="393" spans="1:9" x14ac:dyDescent="0.25">
      <c r="A393" t="s">
        <v>405</v>
      </c>
      <c r="B393">
        <v>23</v>
      </c>
      <c r="C393" t="s">
        <v>538</v>
      </c>
      <c r="D393">
        <v>785</v>
      </c>
      <c r="E393">
        <v>13</v>
      </c>
      <c r="F393">
        <v>1</v>
      </c>
      <c r="G393">
        <v>0.84</v>
      </c>
      <c r="H393" s="31">
        <v>8.514529843795203E-2</v>
      </c>
      <c r="I393">
        <v>5.39</v>
      </c>
    </row>
    <row r="394" spans="1:9" x14ac:dyDescent="0.25">
      <c r="A394" t="s">
        <v>515</v>
      </c>
      <c r="B394">
        <v>41</v>
      </c>
      <c r="C394" t="s">
        <v>538</v>
      </c>
      <c r="D394">
        <v>985</v>
      </c>
      <c r="E394">
        <v>9</v>
      </c>
      <c r="F394">
        <v>1</v>
      </c>
      <c r="G394">
        <v>2.7</v>
      </c>
      <c r="H394" s="31">
        <v>0.17192493174636708</v>
      </c>
      <c r="I394">
        <v>61.3</v>
      </c>
    </row>
    <row r="395" spans="1:9" x14ac:dyDescent="0.25">
      <c r="A395" t="s">
        <v>89</v>
      </c>
      <c r="B395">
        <v>113</v>
      </c>
      <c r="C395" t="s">
        <v>538</v>
      </c>
      <c r="D395">
        <v>201</v>
      </c>
      <c r="E395">
        <v>9</v>
      </c>
      <c r="F395">
        <v>1</v>
      </c>
      <c r="G395">
        <v>0.5</v>
      </c>
      <c r="H395" s="31">
        <v>8.3485259201296E-2</v>
      </c>
      <c r="I395">
        <v>6.36</v>
      </c>
    </row>
    <row r="396" spans="1:9" x14ac:dyDescent="0.25">
      <c r="A396" t="s">
        <v>289</v>
      </c>
      <c r="B396">
        <v>17</v>
      </c>
      <c r="C396" t="s">
        <v>538</v>
      </c>
      <c r="D396">
        <v>588</v>
      </c>
      <c r="E396">
        <v>9</v>
      </c>
      <c r="F396">
        <v>1</v>
      </c>
      <c r="G396">
        <v>1.5</v>
      </c>
      <c r="H396" s="31">
        <v>0.44716413283395301</v>
      </c>
      <c r="I396">
        <v>8.8699999999999992</v>
      </c>
    </row>
    <row r="397" spans="1:9" x14ac:dyDescent="0.25">
      <c r="A397" t="s">
        <v>370</v>
      </c>
      <c r="B397">
        <v>22</v>
      </c>
      <c r="C397" t="s">
        <v>538</v>
      </c>
      <c r="D397">
        <v>726</v>
      </c>
      <c r="E397">
        <v>9</v>
      </c>
      <c r="F397">
        <v>1</v>
      </c>
      <c r="G397">
        <v>1</v>
      </c>
      <c r="H397" s="31">
        <v>1.70893834049091</v>
      </c>
      <c r="I397">
        <v>7.49</v>
      </c>
    </row>
    <row r="398" spans="1:9" x14ac:dyDescent="0.25">
      <c r="A398" t="s">
        <v>473</v>
      </c>
      <c r="B398">
        <v>25</v>
      </c>
      <c r="C398" t="s">
        <v>539</v>
      </c>
      <c r="D398">
        <v>890</v>
      </c>
      <c r="E398">
        <v>11</v>
      </c>
      <c r="F398">
        <v>1</v>
      </c>
      <c r="G398">
        <v>3</v>
      </c>
      <c r="H398" s="31">
        <v>2.4774818598647372</v>
      </c>
      <c r="I398">
        <v>4.9000000000000004</v>
      </c>
    </row>
    <row r="399" spans="1:9" x14ac:dyDescent="0.25">
      <c r="A399" t="s">
        <v>497</v>
      </c>
      <c r="B399">
        <v>26</v>
      </c>
      <c r="C399" t="s">
        <v>539</v>
      </c>
      <c r="D399">
        <v>931</v>
      </c>
      <c r="E399">
        <v>11</v>
      </c>
      <c r="F399">
        <v>1</v>
      </c>
      <c r="G399">
        <v>0.4</v>
      </c>
      <c r="H399" s="31">
        <v>1.0692033925822477</v>
      </c>
      <c r="I399">
        <v>8.1999999999999993</v>
      </c>
    </row>
    <row r="400" spans="1:9" x14ac:dyDescent="0.25">
      <c r="A400" t="s">
        <v>72</v>
      </c>
      <c r="B400">
        <v>112</v>
      </c>
      <c r="C400" t="s">
        <v>539</v>
      </c>
      <c r="D400">
        <v>174</v>
      </c>
      <c r="E400">
        <v>17</v>
      </c>
      <c r="F400">
        <v>1</v>
      </c>
      <c r="G400">
        <v>0.5</v>
      </c>
      <c r="H400" s="31">
        <v>0.13201321264988117</v>
      </c>
      <c r="I400">
        <v>1.88</v>
      </c>
    </row>
    <row r="401" spans="1:9" x14ac:dyDescent="0.25">
      <c r="A401" t="s">
        <v>371</v>
      </c>
      <c r="B401">
        <v>22</v>
      </c>
      <c r="C401" t="s">
        <v>538</v>
      </c>
      <c r="D401">
        <v>727</v>
      </c>
      <c r="E401">
        <v>9</v>
      </c>
      <c r="F401">
        <v>1</v>
      </c>
      <c r="G401">
        <v>0.5</v>
      </c>
      <c r="H401" s="31">
        <v>0.22101296073912158</v>
      </c>
      <c r="I401">
        <v>16.98</v>
      </c>
    </row>
    <row r="402" spans="1:9" x14ac:dyDescent="0.25">
      <c r="A402" t="s">
        <v>372</v>
      </c>
      <c r="B402">
        <v>22</v>
      </c>
      <c r="C402" t="s">
        <v>539</v>
      </c>
      <c r="D402">
        <v>728</v>
      </c>
      <c r="E402">
        <v>10</v>
      </c>
      <c r="F402">
        <v>2</v>
      </c>
      <c r="G402">
        <v>6</v>
      </c>
      <c r="H402" s="31">
        <v>6.8954304920435892</v>
      </c>
      <c r="I402">
        <v>11.62</v>
      </c>
    </row>
    <row r="403" spans="1:9" x14ac:dyDescent="0.25">
      <c r="A403" t="s">
        <v>279</v>
      </c>
      <c r="B403">
        <v>16</v>
      </c>
      <c r="C403" t="s">
        <v>538</v>
      </c>
      <c r="D403">
        <v>574</v>
      </c>
      <c r="E403">
        <v>9</v>
      </c>
      <c r="F403">
        <v>1</v>
      </c>
      <c r="G403">
        <v>2.9</v>
      </c>
      <c r="H403" s="31">
        <v>0.66606040255465615</v>
      </c>
      <c r="I403">
        <v>381.41</v>
      </c>
    </row>
    <row r="404" spans="1:9" x14ac:dyDescent="0.25">
      <c r="A404" t="s">
        <v>167</v>
      </c>
      <c r="B404">
        <v>12</v>
      </c>
      <c r="C404" t="s">
        <v>538</v>
      </c>
      <c r="D404">
        <v>379</v>
      </c>
      <c r="E404">
        <v>9</v>
      </c>
      <c r="F404">
        <v>1</v>
      </c>
      <c r="G404">
        <v>2.5</v>
      </c>
      <c r="H404" s="31">
        <v>0.22579980442581252</v>
      </c>
      <c r="I404">
        <v>152.75</v>
      </c>
    </row>
    <row r="405" spans="1:9" x14ac:dyDescent="0.25">
      <c r="A405" t="s">
        <v>428</v>
      </c>
      <c r="B405">
        <v>24</v>
      </c>
      <c r="C405" t="s">
        <v>538</v>
      </c>
      <c r="D405">
        <v>825</v>
      </c>
      <c r="E405">
        <v>11</v>
      </c>
      <c r="F405">
        <v>1</v>
      </c>
      <c r="G405">
        <v>1.3</v>
      </c>
      <c r="H405" s="31">
        <v>1.4411732535191615</v>
      </c>
      <c r="I405">
        <v>16.54</v>
      </c>
    </row>
    <row r="406" spans="1:9" x14ac:dyDescent="0.25">
      <c r="A406" t="s">
        <v>168</v>
      </c>
      <c r="B406">
        <v>12</v>
      </c>
      <c r="C406" t="s">
        <v>538</v>
      </c>
      <c r="D406">
        <v>380</v>
      </c>
      <c r="E406">
        <v>9</v>
      </c>
      <c r="F406">
        <v>1</v>
      </c>
      <c r="G406">
        <v>0.71</v>
      </c>
      <c r="H406" s="31">
        <v>0.12010215052992929</v>
      </c>
      <c r="I406">
        <v>8</v>
      </c>
    </row>
    <row r="407" spans="1:9" x14ac:dyDescent="0.25">
      <c r="A407" t="s">
        <v>169</v>
      </c>
      <c r="B407">
        <v>12</v>
      </c>
      <c r="C407" t="s">
        <v>539</v>
      </c>
      <c r="D407">
        <v>381</v>
      </c>
      <c r="E407">
        <v>17</v>
      </c>
      <c r="F407">
        <v>1</v>
      </c>
      <c r="G407">
        <v>1</v>
      </c>
      <c r="H407" s="31">
        <v>7.5910542715405774E-2</v>
      </c>
      <c r="I407">
        <v>45</v>
      </c>
    </row>
    <row r="408" spans="1:9" x14ac:dyDescent="0.25">
      <c r="A408" t="s">
        <v>109</v>
      </c>
      <c r="B408">
        <v>115</v>
      </c>
      <c r="C408" t="s">
        <v>538</v>
      </c>
      <c r="D408">
        <v>239</v>
      </c>
      <c r="E408">
        <v>13</v>
      </c>
      <c r="F408">
        <v>1</v>
      </c>
      <c r="G408">
        <v>0.8</v>
      </c>
      <c r="H408" s="31">
        <v>1.0934880059818239</v>
      </c>
      <c r="I408">
        <v>29.17</v>
      </c>
    </row>
    <row r="409" spans="1:9" x14ac:dyDescent="0.25">
      <c r="A409" t="s">
        <v>193</v>
      </c>
      <c r="B409">
        <v>14</v>
      </c>
      <c r="C409" t="s">
        <v>538</v>
      </c>
      <c r="D409">
        <v>440</v>
      </c>
      <c r="E409">
        <v>9</v>
      </c>
      <c r="F409">
        <v>1</v>
      </c>
      <c r="G409">
        <v>1.8</v>
      </c>
      <c r="H409" s="31">
        <v>0.16626116158414175</v>
      </c>
      <c r="I409">
        <v>122.3</v>
      </c>
    </row>
    <row r="410" spans="1:9" x14ac:dyDescent="0.25">
      <c r="A410" t="s">
        <v>310</v>
      </c>
      <c r="B410">
        <v>18</v>
      </c>
      <c r="C410" t="s">
        <v>538</v>
      </c>
      <c r="D410">
        <v>623</v>
      </c>
      <c r="E410">
        <v>13</v>
      </c>
      <c r="F410">
        <v>1</v>
      </c>
      <c r="G410">
        <v>1.6</v>
      </c>
      <c r="H410" s="31">
        <v>7.6100317421258418E-2</v>
      </c>
      <c r="I410">
        <v>7.93</v>
      </c>
    </row>
    <row r="411" spans="1:9" x14ac:dyDescent="0.25">
      <c r="A411" t="s">
        <v>474</v>
      </c>
      <c r="B411">
        <v>25</v>
      </c>
      <c r="C411" t="s">
        <v>538</v>
      </c>
      <c r="D411">
        <v>893</v>
      </c>
      <c r="E411">
        <v>11</v>
      </c>
      <c r="F411">
        <v>1</v>
      </c>
      <c r="G411">
        <v>2.5</v>
      </c>
      <c r="H411" s="31">
        <v>1.8056779777195506</v>
      </c>
      <c r="I411">
        <v>8.6999999999999993</v>
      </c>
    </row>
    <row r="412" spans="1:9" x14ac:dyDescent="0.25">
      <c r="A412" t="s">
        <v>373</v>
      </c>
      <c r="B412">
        <v>22</v>
      </c>
      <c r="C412" t="s">
        <v>538</v>
      </c>
      <c r="D412">
        <v>729</v>
      </c>
      <c r="E412">
        <v>9</v>
      </c>
      <c r="F412">
        <v>1</v>
      </c>
      <c r="G412">
        <v>2</v>
      </c>
      <c r="H412" s="31">
        <v>1.5882862318077028E-2</v>
      </c>
      <c r="I412">
        <v>25.11</v>
      </c>
    </row>
    <row r="413" spans="1:9" x14ac:dyDescent="0.25">
      <c r="A413" t="s">
        <v>97</v>
      </c>
      <c r="B413">
        <v>114</v>
      </c>
      <c r="C413" t="s">
        <v>538</v>
      </c>
      <c r="D413">
        <v>219</v>
      </c>
      <c r="E413">
        <v>9</v>
      </c>
      <c r="F413">
        <v>1</v>
      </c>
      <c r="G413">
        <v>0.5</v>
      </c>
      <c r="H413" s="31">
        <v>3.5850961143642515E-2</v>
      </c>
      <c r="I413">
        <v>7.51</v>
      </c>
    </row>
    <row r="414" spans="1:9" x14ac:dyDescent="0.25">
      <c r="A414" t="s">
        <v>336</v>
      </c>
      <c r="B414">
        <v>21</v>
      </c>
      <c r="C414" t="s">
        <v>539</v>
      </c>
      <c r="D414">
        <v>678</v>
      </c>
      <c r="E414">
        <v>17</v>
      </c>
      <c r="F414">
        <v>1</v>
      </c>
      <c r="G414">
        <v>2</v>
      </c>
      <c r="H414" s="31">
        <v>0.67188798266047922</v>
      </c>
      <c r="I414">
        <v>4.37</v>
      </c>
    </row>
    <row r="415" spans="1:9" x14ac:dyDescent="0.25">
      <c r="A415" t="s">
        <v>475</v>
      </c>
      <c r="B415">
        <v>25</v>
      </c>
      <c r="C415" t="s">
        <v>538</v>
      </c>
      <c r="D415">
        <v>894</v>
      </c>
      <c r="E415">
        <v>9</v>
      </c>
      <c r="F415">
        <v>1</v>
      </c>
      <c r="G415">
        <v>0.7</v>
      </c>
      <c r="H415" s="31">
        <v>0.17748747388436212</v>
      </c>
      <c r="I415">
        <v>5.6</v>
      </c>
    </row>
    <row r="416" spans="1:9" x14ac:dyDescent="0.25">
      <c r="A416" t="s">
        <v>498</v>
      </c>
      <c r="B416">
        <v>26</v>
      </c>
      <c r="C416" t="s">
        <v>538</v>
      </c>
      <c r="D416">
        <v>932</v>
      </c>
      <c r="E416">
        <v>11</v>
      </c>
      <c r="F416">
        <v>1</v>
      </c>
      <c r="G416">
        <v>0.2</v>
      </c>
      <c r="H416" s="31">
        <v>8.1858088706562082E-2</v>
      </c>
      <c r="I416">
        <v>6.5</v>
      </c>
    </row>
    <row r="417" spans="1:9" x14ac:dyDescent="0.25">
      <c r="A417" t="s">
        <v>476</v>
      </c>
      <c r="B417">
        <v>25</v>
      </c>
      <c r="C417" t="s">
        <v>538</v>
      </c>
      <c r="D417">
        <v>896</v>
      </c>
      <c r="E417">
        <v>9</v>
      </c>
      <c r="F417">
        <v>1</v>
      </c>
      <c r="G417">
        <v>1</v>
      </c>
      <c r="H417" s="31">
        <v>6.6666705754881317E-2</v>
      </c>
      <c r="I417">
        <v>6.1</v>
      </c>
    </row>
    <row r="418" spans="1:9" x14ac:dyDescent="0.25">
      <c r="A418" t="s">
        <v>337</v>
      </c>
      <c r="B418">
        <v>21</v>
      </c>
      <c r="C418" t="s">
        <v>538</v>
      </c>
      <c r="D418">
        <v>679</v>
      </c>
      <c r="E418">
        <v>9</v>
      </c>
      <c r="F418">
        <v>1</v>
      </c>
      <c r="G418">
        <v>2</v>
      </c>
      <c r="H418" s="31">
        <v>6.7358210106863714</v>
      </c>
      <c r="I418">
        <v>8.23</v>
      </c>
    </row>
    <row r="419" spans="1:9" x14ac:dyDescent="0.25">
      <c r="A419" t="s">
        <v>507</v>
      </c>
      <c r="B419">
        <v>31</v>
      </c>
      <c r="C419" t="s">
        <v>539</v>
      </c>
      <c r="D419">
        <v>949</v>
      </c>
      <c r="E419">
        <v>9</v>
      </c>
      <c r="F419">
        <v>1</v>
      </c>
      <c r="G419">
        <v>1</v>
      </c>
      <c r="H419" s="31">
        <v>7.1833263614435441E-2</v>
      </c>
      <c r="I419">
        <v>5.3</v>
      </c>
    </row>
    <row r="420" spans="1:9" x14ac:dyDescent="0.25">
      <c r="A420" t="s">
        <v>170</v>
      </c>
      <c r="B420">
        <v>12</v>
      </c>
      <c r="C420" t="s">
        <v>538</v>
      </c>
      <c r="D420">
        <v>384</v>
      </c>
      <c r="E420">
        <v>13</v>
      </c>
      <c r="F420">
        <v>1</v>
      </c>
      <c r="G420">
        <v>0.25</v>
      </c>
      <c r="H420" s="31">
        <v>7.3665409473591301E-4</v>
      </c>
      <c r="I420">
        <v>6.25</v>
      </c>
    </row>
    <row r="421" spans="1:9" x14ac:dyDescent="0.25">
      <c r="A421" t="s">
        <v>90</v>
      </c>
      <c r="B421">
        <v>113</v>
      </c>
      <c r="C421" t="s">
        <v>538</v>
      </c>
      <c r="D421">
        <v>202</v>
      </c>
      <c r="E421">
        <v>9</v>
      </c>
      <c r="F421">
        <v>1</v>
      </c>
      <c r="G421">
        <v>3.6</v>
      </c>
      <c r="H421" s="31">
        <v>1.6804328670657376</v>
      </c>
      <c r="I421">
        <v>21.4</v>
      </c>
    </row>
    <row r="422" spans="1:9" x14ac:dyDescent="0.25">
      <c r="A422" t="s">
        <v>311</v>
      </c>
      <c r="B422">
        <v>18</v>
      </c>
      <c r="C422" t="s">
        <v>538</v>
      </c>
      <c r="D422">
        <v>632</v>
      </c>
      <c r="E422">
        <v>9</v>
      </c>
      <c r="F422">
        <v>1</v>
      </c>
      <c r="G422">
        <v>2.8</v>
      </c>
      <c r="H422" s="31">
        <v>0.79875953730795279</v>
      </c>
      <c r="I422">
        <v>74.41</v>
      </c>
    </row>
    <row r="423" spans="1:9" x14ac:dyDescent="0.25">
      <c r="A423" t="s">
        <v>249</v>
      </c>
      <c r="B423">
        <v>15</v>
      </c>
      <c r="C423" t="s">
        <v>538</v>
      </c>
      <c r="D423">
        <v>526</v>
      </c>
      <c r="E423">
        <v>9</v>
      </c>
      <c r="F423">
        <v>1</v>
      </c>
      <c r="G423">
        <v>1.1000000000000001</v>
      </c>
      <c r="H423" s="31">
        <v>6.3547060582946485E-2</v>
      </c>
      <c r="I423">
        <v>37.32</v>
      </c>
    </row>
    <row r="424" spans="1:9" x14ac:dyDescent="0.25">
      <c r="A424" t="s">
        <v>312</v>
      </c>
      <c r="B424">
        <v>18</v>
      </c>
      <c r="C424" t="s">
        <v>538</v>
      </c>
      <c r="D424">
        <v>633</v>
      </c>
      <c r="E424">
        <v>2</v>
      </c>
      <c r="F424">
        <v>2</v>
      </c>
      <c r="G424">
        <v>3.6</v>
      </c>
      <c r="H424" s="31">
        <v>1.2140557789555844</v>
      </c>
      <c r="I424">
        <v>5.95</v>
      </c>
    </row>
    <row r="425" spans="1:9" x14ac:dyDescent="0.25">
      <c r="A425" t="s">
        <v>313</v>
      </c>
      <c r="B425">
        <v>18</v>
      </c>
      <c r="C425" t="s">
        <v>538</v>
      </c>
      <c r="D425">
        <v>639</v>
      </c>
      <c r="E425">
        <v>1</v>
      </c>
      <c r="F425">
        <v>1</v>
      </c>
      <c r="G425">
        <v>1.8</v>
      </c>
      <c r="H425" s="31">
        <v>4.5404500685962162E-2</v>
      </c>
      <c r="I425">
        <v>13.74</v>
      </c>
    </row>
    <row r="426" spans="1:9" x14ac:dyDescent="0.25">
      <c r="A426" t="s">
        <v>27</v>
      </c>
      <c r="B426">
        <v>110</v>
      </c>
      <c r="C426" t="s">
        <v>538</v>
      </c>
      <c r="D426">
        <v>85</v>
      </c>
      <c r="E426">
        <v>9</v>
      </c>
      <c r="F426">
        <v>1</v>
      </c>
      <c r="G426">
        <v>1.55</v>
      </c>
      <c r="H426" s="31">
        <v>5.0577981373264386E-2</v>
      </c>
      <c r="I426">
        <v>26.7</v>
      </c>
    </row>
    <row r="427" spans="1:9" x14ac:dyDescent="0.25">
      <c r="A427" t="s">
        <v>478</v>
      </c>
      <c r="B427">
        <v>25</v>
      </c>
      <c r="C427" t="s">
        <v>538</v>
      </c>
      <c r="D427">
        <v>899</v>
      </c>
      <c r="E427">
        <v>9</v>
      </c>
      <c r="F427">
        <v>1</v>
      </c>
      <c r="G427">
        <v>1.2</v>
      </c>
      <c r="H427" s="31">
        <v>9.7340999001577388E-2</v>
      </c>
      <c r="I427">
        <v>6.7</v>
      </c>
    </row>
    <row r="428" spans="1:9" x14ac:dyDescent="0.25">
      <c r="A428" t="s">
        <v>73</v>
      </c>
      <c r="B428">
        <v>112</v>
      </c>
      <c r="C428" t="s">
        <v>538</v>
      </c>
      <c r="D428">
        <v>179</v>
      </c>
      <c r="E428">
        <v>10</v>
      </c>
      <c r="F428">
        <v>2</v>
      </c>
      <c r="G428">
        <v>6.5</v>
      </c>
      <c r="H428" s="31">
        <v>1.1819189903739096</v>
      </c>
      <c r="I428">
        <v>26.45</v>
      </c>
    </row>
    <row r="429" spans="1:9" x14ac:dyDescent="0.25">
      <c r="A429" t="s">
        <v>406</v>
      </c>
      <c r="B429">
        <v>23</v>
      </c>
      <c r="C429" t="s">
        <v>538</v>
      </c>
      <c r="D429">
        <v>786</v>
      </c>
      <c r="E429">
        <v>10</v>
      </c>
      <c r="F429">
        <v>2</v>
      </c>
      <c r="G429">
        <v>5.6</v>
      </c>
      <c r="H429" s="31">
        <v>1.0483235607315151</v>
      </c>
      <c r="I429">
        <v>13.24</v>
      </c>
    </row>
    <row r="430" spans="1:9" x14ac:dyDescent="0.25">
      <c r="A430" t="s">
        <v>338</v>
      </c>
      <c r="B430">
        <v>21</v>
      </c>
      <c r="C430" t="s">
        <v>538</v>
      </c>
      <c r="D430">
        <v>680</v>
      </c>
      <c r="E430">
        <v>15</v>
      </c>
      <c r="F430">
        <v>1</v>
      </c>
      <c r="G430">
        <v>0.5</v>
      </c>
      <c r="H430" s="31">
        <v>0.5065029961267119</v>
      </c>
      <c r="I430">
        <v>7.19</v>
      </c>
    </row>
    <row r="431" spans="1:9" x14ac:dyDescent="0.25">
      <c r="A431" t="s">
        <v>171</v>
      </c>
      <c r="B431">
        <v>12</v>
      </c>
      <c r="C431" t="s">
        <v>538</v>
      </c>
      <c r="D431">
        <v>390</v>
      </c>
      <c r="E431">
        <v>9</v>
      </c>
      <c r="F431">
        <v>1</v>
      </c>
      <c r="G431">
        <v>0.8</v>
      </c>
      <c r="H431" s="31">
        <v>6.6482732412770321E-2</v>
      </c>
      <c r="I431">
        <v>240.31</v>
      </c>
    </row>
    <row r="432" spans="1:9" x14ac:dyDescent="0.25">
      <c r="A432" t="s">
        <v>74</v>
      </c>
      <c r="B432">
        <v>112</v>
      </c>
      <c r="C432" t="s">
        <v>538</v>
      </c>
      <c r="D432">
        <v>180</v>
      </c>
      <c r="E432">
        <v>9</v>
      </c>
      <c r="F432">
        <v>1</v>
      </c>
      <c r="G432">
        <v>2.93</v>
      </c>
      <c r="H432" s="31">
        <v>0.56002450064912646</v>
      </c>
      <c r="I432">
        <v>7.89</v>
      </c>
    </row>
    <row r="433" spans="1:9" x14ac:dyDescent="0.25">
      <c r="A433" t="s">
        <v>63</v>
      </c>
      <c r="B433">
        <v>111</v>
      </c>
      <c r="C433" t="s">
        <v>538</v>
      </c>
      <c r="D433">
        <v>155</v>
      </c>
      <c r="E433">
        <v>9</v>
      </c>
      <c r="F433">
        <v>1</v>
      </c>
      <c r="G433">
        <v>1</v>
      </c>
      <c r="H433" s="31">
        <v>0.94481152908969857</v>
      </c>
      <c r="I433">
        <v>7.9</v>
      </c>
    </row>
    <row r="434" spans="1:9" x14ac:dyDescent="0.25">
      <c r="A434" t="s">
        <v>194</v>
      </c>
      <c r="B434">
        <v>14</v>
      </c>
      <c r="C434" t="s">
        <v>538</v>
      </c>
      <c r="D434">
        <v>443</v>
      </c>
      <c r="E434">
        <v>13</v>
      </c>
      <c r="F434">
        <v>1</v>
      </c>
      <c r="G434">
        <v>0.7</v>
      </c>
      <c r="H434" s="31">
        <v>4.2783919770263933E-3</v>
      </c>
      <c r="I434">
        <v>5.17</v>
      </c>
    </row>
    <row r="435" spans="1:9" x14ac:dyDescent="0.25">
      <c r="A435" t="s">
        <v>374</v>
      </c>
      <c r="B435">
        <v>22</v>
      </c>
      <c r="C435" t="s">
        <v>538</v>
      </c>
      <c r="D435">
        <v>730</v>
      </c>
      <c r="E435">
        <v>10</v>
      </c>
      <c r="F435">
        <v>2</v>
      </c>
      <c r="G435">
        <v>3.3</v>
      </c>
      <c r="H435" s="31">
        <v>3.5103515792854729</v>
      </c>
      <c r="I435">
        <v>124.39</v>
      </c>
    </row>
    <row r="436" spans="1:9" x14ac:dyDescent="0.25">
      <c r="A436" t="s">
        <v>172</v>
      </c>
      <c r="B436">
        <v>12</v>
      </c>
      <c r="C436" t="s">
        <v>538</v>
      </c>
      <c r="D436">
        <v>392</v>
      </c>
      <c r="E436">
        <v>11</v>
      </c>
      <c r="F436">
        <v>1</v>
      </c>
      <c r="G436">
        <v>1</v>
      </c>
      <c r="H436" s="31">
        <v>2.3402438133911262E-2</v>
      </c>
      <c r="I436">
        <v>34.770000000000003</v>
      </c>
    </row>
    <row r="437" spans="1:9" x14ac:dyDescent="0.25">
      <c r="A437" t="s">
        <v>314</v>
      </c>
      <c r="B437">
        <v>18</v>
      </c>
      <c r="C437" t="s">
        <v>538</v>
      </c>
      <c r="D437">
        <v>641</v>
      </c>
      <c r="E437">
        <v>11</v>
      </c>
      <c r="F437">
        <v>1</v>
      </c>
      <c r="G437">
        <v>0.8</v>
      </c>
      <c r="H437" s="31">
        <v>0.33087260773658705</v>
      </c>
      <c r="I437">
        <v>368.27</v>
      </c>
    </row>
    <row r="438" spans="1:9" x14ac:dyDescent="0.25">
      <c r="A438" t="s">
        <v>110</v>
      </c>
      <c r="B438">
        <v>115</v>
      </c>
      <c r="C438" t="s">
        <v>538</v>
      </c>
      <c r="D438">
        <v>242</v>
      </c>
      <c r="E438">
        <v>9</v>
      </c>
      <c r="F438">
        <v>1</v>
      </c>
      <c r="G438">
        <v>2.9</v>
      </c>
      <c r="H438" s="31">
        <v>0.90960937834755085</v>
      </c>
      <c r="I438">
        <v>11.2</v>
      </c>
    </row>
    <row r="439" spans="1:9" x14ac:dyDescent="0.25">
      <c r="A439" t="s">
        <v>479</v>
      </c>
      <c r="B439">
        <v>25</v>
      </c>
      <c r="C439" t="s">
        <v>538</v>
      </c>
      <c r="D439">
        <v>903</v>
      </c>
      <c r="E439">
        <v>9</v>
      </c>
      <c r="F439">
        <v>1</v>
      </c>
      <c r="G439">
        <v>0.8</v>
      </c>
      <c r="H439" s="31">
        <v>0.15990290560601822</v>
      </c>
      <c r="I439">
        <v>5.3</v>
      </c>
    </row>
    <row r="440" spans="1:9" x14ac:dyDescent="0.25">
      <c r="A440" t="s">
        <v>480</v>
      </c>
      <c r="B440">
        <v>25</v>
      </c>
      <c r="C440" t="s">
        <v>538</v>
      </c>
      <c r="D440">
        <v>904</v>
      </c>
      <c r="E440">
        <v>10</v>
      </c>
      <c r="F440">
        <v>2</v>
      </c>
      <c r="G440">
        <v>10</v>
      </c>
      <c r="H440" s="31">
        <v>13.493422281873567</v>
      </c>
      <c r="I440">
        <v>68.400000000000006</v>
      </c>
    </row>
    <row r="441" spans="1:9" x14ac:dyDescent="0.25">
      <c r="A441" t="s">
        <v>28</v>
      </c>
      <c r="B441">
        <v>110</v>
      </c>
      <c r="C441" t="s">
        <v>538</v>
      </c>
      <c r="D441">
        <v>89</v>
      </c>
      <c r="E441">
        <v>9</v>
      </c>
      <c r="F441">
        <v>1</v>
      </c>
      <c r="G441">
        <v>0.5</v>
      </c>
      <c r="H441" s="31">
        <v>3.7083843082182538E-3</v>
      </c>
      <c r="I441">
        <v>22.9</v>
      </c>
    </row>
    <row r="442" spans="1:9" x14ac:dyDescent="0.25">
      <c r="A442" t="s">
        <v>195</v>
      </c>
      <c r="B442">
        <v>14</v>
      </c>
      <c r="C442" t="s">
        <v>538</v>
      </c>
      <c r="D442">
        <v>444</v>
      </c>
      <c r="E442">
        <v>9</v>
      </c>
      <c r="F442">
        <v>1</v>
      </c>
      <c r="G442">
        <v>1</v>
      </c>
      <c r="H442" s="31">
        <v>5.1678154745013766E-3</v>
      </c>
      <c r="I442">
        <v>23.23</v>
      </c>
    </row>
    <row r="443" spans="1:9" x14ac:dyDescent="0.25">
      <c r="A443" t="s">
        <v>250</v>
      </c>
      <c r="B443">
        <v>15</v>
      </c>
      <c r="C443" t="s">
        <v>538</v>
      </c>
      <c r="D443">
        <v>529</v>
      </c>
      <c r="E443">
        <v>9</v>
      </c>
      <c r="F443">
        <v>1</v>
      </c>
      <c r="G443">
        <v>2.8</v>
      </c>
      <c r="H443" s="31">
        <v>2.3588664750177329E-2</v>
      </c>
      <c r="I443">
        <v>541.29</v>
      </c>
    </row>
    <row r="444" spans="1:9" x14ac:dyDescent="0.25">
      <c r="A444" t="s">
        <v>320</v>
      </c>
      <c r="B444">
        <v>19</v>
      </c>
      <c r="C444" t="s">
        <v>538</v>
      </c>
      <c r="D444">
        <v>656</v>
      </c>
      <c r="E444">
        <v>10</v>
      </c>
      <c r="F444">
        <v>2</v>
      </c>
      <c r="G444">
        <v>7.7</v>
      </c>
      <c r="H444" s="31">
        <v>1.6996013645956398</v>
      </c>
      <c r="I444">
        <v>30.98</v>
      </c>
    </row>
    <row r="445" spans="1:9" x14ac:dyDescent="0.25">
      <c r="A445" t="s">
        <v>375</v>
      </c>
      <c r="B445">
        <v>22</v>
      </c>
      <c r="C445" t="s">
        <v>538</v>
      </c>
      <c r="D445">
        <v>731</v>
      </c>
      <c r="E445">
        <v>13</v>
      </c>
      <c r="F445">
        <v>1</v>
      </c>
      <c r="G445">
        <v>1.2</v>
      </c>
      <c r="H445" s="31">
        <v>6.7501727596970665E-2</v>
      </c>
      <c r="I445">
        <v>5.32</v>
      </c>
    </row>
    <row r="446" spans="1:9" x14ac:dyDescent="0.25">
      <c r="A446" t="s">
        <v>173</v>
      </c>
      <c r="B446">
        <v>12</v>
      </c>
      <c r="C446" t="s">
        <v>538</v>
      </c>
      <c r="D446">
        <v>394</v>
      </c>
      <c r="E446">
        <v>13</v>
      </c>
      <c r="F446">
        <v>1</v>
      </c>
      <c r="G446">
        <v>1</v>
      </c>
      <c r="H446" s="31">
        <v>4.6627876214997623E-2</v>
      </c>
      <c r="I446">
        <v>7.72</v>
      </c>
    </row>
    <row r="447" spans="1:9" x14ac:dyDescent="0.25">
      <c r="A447" t="s">
        <v>251</v>
      </c>
      <c r="B447">
        <v>15</v>
      </c>
      <c r="C447" t="s">
        <v>538</v>
      </c>
      <c r="D447">
        <v>531</v>
      </c>
      <c r="E447">
        <v>9</v>
      </c>
      <c r="F447">
        <v>1</v>
      </c>
      <c r="G447">
        <v>4.2</v>
      </c>
      <c r="H447" s="31">
        <v>0.67411773217103022</v>
      </c>
      <c r="I447">
        <v>69.040000000000006</v>
      </c>
    </row>
    <row r="448" spans="1:9" x14ac:dyDescent="0.25">
      <c r="A448" t="s">
        <v>339</v>
      </c>
      <c r="B448">
        <v>21</v>
      </c>
      <c r="C448" t="s">
        <v>538</v>
      </c>
      <c r="D448">
        <v>681</v>
      </c>
      <c r="E448">
        <v>13</v>
      </c>
      <c r="F448">
        <v>1</v>
      </c>
      <c r="G448">
        <v>0.1</v>
      </c>
      <c r="H448" s="31">
        <v>3.5525760751553642E-2</v>
      </c>
      <c r="I448">
        <v>3.64</v>
      </c>
    </row>
    <row r="449" spans="1:9" x14ac:dyDescent="0.25">
      <c r="A449" t="s">
        <v>290</v>
      </c>
      <c r="B449">
        <v>17</v>
      </c>
      <c r="C449" t="s">
        <v>538</v>
      </c>
      <c r="D449">
        <v>589</v>
      </c>
      <c r="E449">
        <v>9</v>
      </c>
      <c r="F449">
        <v>1</v>
      </c>
      <c r="G449">
        <v>2.8</v>
      </c>
      <c r="H449" s="31">
        <v>0.73094137846393881</v>
      </c>
      <c r="I449">
        <v>5.09</v>
      </c>
    </row>
    <row r="450" spans="1:9" x14ac:dyDescent="0.25">
      <c r="A450" t="s">
        <v>340</v>
      </c>
      <c r="B450">
        <v>21</v>
      </c>
      <c r="C450" t="s">
        <v>538</v>
      </c>
      <c r="D450">
        <v>682</v>
      </c>
      <c r="E450">
        <v>9</v>
      </c>
      <c r="F450">
        <v>1</v>
      </c>
      <c r="G450">
        <v>8.1999999999999993</v>
      </c>
      <c r="H450" s="31">
        <v>1.2708060257459579</v>
      </c>
      <c r="I450">
        <v>1256.42</v>
      </c>
    </row>
    <row r="451" spans="1:9" x14ac:dyDescent="0.25">
      <c r="A451" t="s">
        <v>174</v>
      </c>
      <c r="B451">
        <v>12</v>
      </c>
      <c r="C451" t="s">
        <v>538</v>
      </c>
      <c r="D451">
        <v>397</v>
      </c>
      <c r="E451">
        <v>9</v>
      </c>
      <c r="F451">
        <v>1</v>
      </c>
      <c r="G451">
        <v>3.4</v>
      </c>
      <c r="H451" s="31">
        <v>0.77897549382192222</v>
      </c>
      <c r="I451">
        <v>409.17</v>
      </c>
    </row>
    <row r="452" spans="1:9" x14ac:dyDescent="0.25">
      <c r="A452" t="s">
        <v>7</v>
      </c>
      <c r="B452">
        <v>11</v>
      </c>
      <c r="C452" t="s">
        <v>538</v>
      </c>
      <c r="D452">
        <v>23</v>
      </c>
      <c r="E452">
        <v>13</v>
      </c>
      <c r="F452">
        <v>1</v>
      </c>
      <c r="G452">
        <v>0.38</v>
      </c>
      <c r="H452" s="31">
        <v>0.66081992104824316</v>
      </c>
      <c r="I452">
        <v>80</v>
      </c>
    </row>
    <row r="453" spans="1:9" x14ac:dyDescent="0.25">
      <c r="A453" t="s">
        <v>376</v>
      </c>
      <c r="B453">
        <v>22</v>
      </c>
      <c r="C453" t="s">
        <v>538</v>
      </c>
      <c r="D453">
        <v>732</v>
      </c>
      <c r="E453">
        <v>9</v>
      </c>
      <c r="F453">
        <v>1</v>
      </c>
      <c r="G453">
        <v>0.7</v>
      </c>
      <c r="H453" s="31">
        <v>9.5073054992496325E-2</v>
      </c>
      <c r="I453">
        <v>14.25</v>
      </c>
    </row>
    <row r="454" spans="1:9" x14ac:dyDescent="0.25">
      <c r="A454" t="s">
        <v>321</v>
      </c>
      <c r="B454">
        <v>19</v>
      </c>
      <c r="C454" t="s">
        <v>538</v>
      </c>
      <c r="D454">
        <v>657</v>
      </c>
      <c r="E454">
        <v>10</v>
      </c>
      <c r="F454">
        <v>2</v>
      </c>
      <c r="G454">
        <v>3.6</v>
      </c>
      <c r="H454" s="31">
        <v>1.1282343579855594</v>
      </c>
      <c r="I454">
        <v>6.25</v>
      </c>
    </row>
    <row r="455" spans="1:9" x14ac:dyDescent="0.25">
      <c r="A455" t="s">
        <v>252</v>
      </c>
      <c r="B455">
        <v>15</v>
      </c>
      <c r="C455" t="s">
        <v>538</v>
      </c>
      <c r="D455">
        <v>532</v>
      </c>
      <c r="E455">
        <v>10</v>
      </c>
      <c r="F455">
        <v>2</v>
      </c>
      <c r="G455">
        <v>4.4000000000000004</v>
      </c>
      <c r="H455" s="31">
        <v>1.6050817549945549</v>
      </c>
      <c r="I455">
        <v>20.16</v>
      </c>
    </row>
    <row r="456" spans="1:9" x14ac:dyDescent="0.25">
      <c r="A456" t="s">
        <v>111</v>
      </c>
      <c r="B456">
        <v>115</v>
      </c>
      <c r="C456" t="s">
        <v>538</v>
      </c>
      <c r="D456">
        <v>243</v>
      </c>
      <c r="E456">
        <v>9</v>
      </c>
      <c r="F456">
        <v>1</v>
      </c>
      <c r="G456">
        <v>0.7</v>
      </c>
      <c r="H456" s="31">
        <v>0.49781980660962788</v>
      </c>
      <c r="I456">
        <v>12.9</v>
      </c>
    </row>
    <row r="457" spans="1:9" x14ac:dyDescent="0.25">
      <c r="A457" t="s">
        <v>253</v>
      </c>
      <c r="B457">
        <v>15</v>
      </c>
      <c r="C457" t="s">
        <v>538</v>
      </c>
      <c r="D457">
        <v>533</v>
      </c>
      <c r="E457">
        <v>13</v>
      </c>
      <c r="F457">
        <v>1</v>
      </c>
      <c r="G457">
        <v>1</v>
      </c>
      <c r="H457" s="31">
        <v>7.3703029272827264E-2</v>
      </c>
      <c r="I457">
        <v>3.5</v>
      </c>
    </row>
    <row r="458" spans="1:9" x14ac:dyDescent="0.25">
      <c r="A458" t="s">
        <v>280</v>
      </c>
      <c r="B458">
        <v>16</v>
      </c>
      <c r="C458" t="s">
        <v>538</v>
      </c>
      <c r="D458">
        <v>576</v>
      </c>
      <c r="E458">
        <v>9</v>
      </c>
      <c r="F458">
        <v>1</v>
      </c>
      <c r="G458">
        <v>1</v>
      </c>
      <c r="H458" s="31">
        <v>1.9744452387932276</v>
      </c>
      <c r="I458">
        <v>14.95</v>
      </c>
    </row>
    <row r="459" spans="1:9" x14ac:dyDescent="0.25">
      <c r="A459" t="s">
        <v>429</v>
      </c>
      <c r="B459">
        <v>24</v>
      </c>
      <c r="C459" t="s">
        <v>538</v>
      </c>
      <c r="D459">
        <v>826</v>
      </c>
      <c r="E459">
        <v>9</v>
      </c>
      <c r="F459">
        <v>1</v>
      </c>
      <c r="G459">
        <v>1.2</v>
      </c>
      <c r="H459" s="31">
        <v>3.9053132981630739E-2</v>
      </c>
      <c r="I459">
        <v>15.83</v>
      </c>
    </row>
    <row r="460" spans="1:9" x14ac:dyDescent="0.25">
      <c r="A460" t="s">
        <v>481</v>
      </c>
      <c r="B460">
        <v>25</v>
      </c>
      <c r="C460" t="s">
        <v>538</v>
      </c>
      <c r="D460">
        <v>907</v>
      </c>
      <c r="E460">
        <v>10</v>
      </c>
      <c r="F460">
        <v>2</v>
      </c>
      <c r="G460">
        <v>7.7</v>
      </c>
      <c r="H460" s="31">
        <v>2.2500630366703818</v>
      </c>
      <c r="I460">
        <v>189.5</v>
      </c>
    </row>
    <row r="461" spans="1:9" x14ac:dyDescent="0.25">
      <c r="A461" t="s">
        <v>175</v>
      </c>
      <c r="B461">
        <v>12</v>
      </c>
      <c r="C461" t="s">
        <v>538</v>
      </c>
      <c r="D461">
        <v>399</v>
      </c>
      <c r="E461">
        <v>13</v>
      </c>
      <c r="F461">
        <v>1</v>
      </c>
      <c r="G461">
        <v>1.3</v>
      </c>
      <c r="H461" s="31">
        <v>0.12987457789700591</v>
      </c>
      <c r="I461">
        <v>15.17</v>
      </c>
    </row>
    <row r="462" spans="1:9" x14ac:dyDescent="0.25">
      <c r="A462" t="s">
        <v>482</v>
      </c>
      <c r="B462">
        <v>25</v>
      </c>
      <c r="C462" t="s">
        <v>538</v>
      </c>
      <c r="D462">
        <v>908</v>
      </c>
      <c r="E462">
        <v>10</v>
      </c>
      <c r="F462">
        <v>2</v>
      </c>
      <c r="G462">
        <v>9.9</v>
      </c>
      <c r="H462" s="31">
        <v>0.40411750733079149</v>
      </c>
      <c r="I462">
        <v>661</v>
      </c>
    </row>
    <row r="463" spans="1:9" x14ac:dyDescent="0.25">
      <c r="A463" t="s">
        <v>254</v>
      </c>
      <c r="B463">
        <v>15</v>
      </c>
      <c r="C463" t="s">
        <v>538</v>
      </c>
      <c r="D463">
        <v>534</v>
      </c>
      <c r="E463">
        <v>9</v>
      </c>
      <c r="F463">
        <v>1</v>
      </c>
      <c r="G463">
        <v>4</v>
      </c>
      <c r="H463" s="31">
        <v>4.9427470843985612E-2</v>
      </c>
      <c r="I463">
        <v>47.71</v>
      </c>
    </row>
    <row r="464" spans="1:9" x14ac:dyDescent="0.25">
      <c r="A464" t="s">
        <v>477</v>
      </c>
      <c r="B464">
        <v>25</v>
      </c>
      <c r="C464" t="s">
        <v>539</v>
      </c>
      <c r="D464">
        <v>898</v>
      </c>
      <c r="E464">
        <v>11</v>
      </c>
      <c r="F464">
        <v>1</v>
      </c>
      <c r="G464">
        <v>2</v>
      </c>
      <c r="H464" s="31">
        <v>4.3553716074352197E-2</v>
      </c>
      <c r="I464">
        <v>5.9</v>
      </c>
    </row>
    <row r="465" spans="1:9" x14ac:dyDescent="0.25">
      <c r="A465" t="s">
        <v>291</v>
      </c>
      <c r="B465">
        <v>17</v>
      </c>
      <c r="C465" t="s">
        <v>538</v>
      </c>
      <c r="D465">
        <v>591</v>
      </c>
      <c r="E465">
        <v>9</v>
      </c>
      <c r="F465">
        <v>1</v>
      </c>
      <c r="G465">
        <v>1</v>
      </c>
      <c r="H465" s="31">
        <v>3.5089167091348808E-2</v>
      </c>
      <c r="I465">
        <v>9.6199999999999992</v>
      </c>
    </row>
    <row r="466" spans="1:9" x14ac:dyDescent="0.25">
      <c r="A466" t="s">
        <v>499</v>
      </c>
      <c r="B466">
        <v>26</v>
      </c>
      <c r="C466" t="s">
        <v>538</v>
      </c>
      <c r="D466">
        <v>933</v>
      </c>
      <c r="E466">
        <v>9</v>
      </c>
      <c r="F466">
        <v>1</v>
      </c>
      <c r="G466">
        <v>1.9</v>
      </c>
      <c r="H466" s="31">
        <v>0.29783949116410741</v>
      </c>
      <c r="I466">
        <v>16</v>
      </c>
    </row>
    <row r="467" spans="1:9" x14ac:dyDescent="0.25">
      <c r="A467" t="s">
        <v>430</v>
      </c>
      <c r="B467">
        <v>24</v>
      </c>
      <c r="C467" t="s">
        <v>538</v>
      </c>
      <c r="D467">
        <v>827</v>
      </c>
      <c r="E467">
        <v>10</v>
      </c>
      <c r="F467">
        <v>2</v>
      </c>
      <c r="G467">
        <v>8.8000000000000007</v>
      </c>
      <c r="H467" s="31">
        <v>15.087516408411682</v>
      </c>
      <c r="I467">
        <v>50.9</v>
      </c>
    </row>
    <row r="468" spans="1:9" x14ac:dyDescent="0.25">
      <c r="A468" t="s">
        <v>281</v>
      </c>
      <c r="B468">
        <v>16</v>
      </c>
      <c r="C468" t="s">
        <v>538</v>
      </c>
      <c r="D468">
        <v>577</v>
      </c>
      <c r="E468">
        <v>10</v>
      </c>
      <c r="F468">
        <v>2</v>
      </c>
      <c r="G468">
        <v>4.8</v>
      </c>
      <c r="H468" s="31">
        <v>2.4199360198504674</v>
      </c>
      <c r="I468">
        <v>41.13</v>
      </c>
    </row>
    <row r="469" spans="1:9" x14ac:dyDescent="0.25">
      <c r="A469" t="s">
        <v>176</v>
      </c>
      <c r="B469">
        <v>12</v>
      </c>
      <c r="C469" t="s">
        <v>538</v>
      </c>
      <c r="D469">
        <v>402</v>
      </c>
      <c r="E469">
        <v>11</v>
      </c>
      <c r="F469">
        <v>1</v>
      </c>
      <c r="G469">
        <v>0.8</v>
      </c>
      <c r="H469" s="31">
        <v>0.23974105519748143</v>
      </c>
      <c r="I469">
        <v>553.6</v>
      </c>
    </row>
    <row r="470" spans="1:9" x14ac:dyDescent="0.25">
      <c r="A470" t="s">
        <v>483</v>
      </c>
      <c r="B470">
        <v>25</v>
      </c>
      <c r="C470" t="s">
        <v>538</v>
      </c>
      <c r="D470">
        <v>909</v>
      </c>
      <c r="E470">
        <v>9</v>
      </c>
      <c r="F470">
        <v>1</v>
      </c>
      <c r="G470">
        <v>0.8</v>
      </c>
      <c r="H470" s="31">
        <v>0.10698012992732089</v>
      </c>
      <c r="I470">
        <v>5</v>
      </c>
    </row>
    <row r="471" spans="1:9" x14ac:dyDescent="0.25">
      <c r="A471" t="s">
        <v>407</v>
      </c>
      <c r="B471">
        <v>23</v>
      </c>
      <c r="C471" t="s">
        <v>538</v>
      </c>
      <c r="D471">
        <v>788</v>
      </c>
      <c r="E471">
        <v>9</v>
      </c>
      <c r="F471">
        <v>1</v>
      </c>
      <c r="G471">
        <v>1</v>
      </c>
      <c r="H471" s="31">
        <v>0.61613924011362053</v>
      </c>
      <c r="I471">
        <v>60.66</v>
      </c>
    </row>
    <row r="472" spans="1:9" x14ac:dyDescent="0.25">
      <c r="A472" t="s">
        <v>112</v>
      </c>
      <c r="B472">
        <v>115</v>
      </c>
      <c r="C472" t="s">
        <v>538</v>
      </c>
      <c r="D472">
        <v>245</v>
      </c>
      <c r="E472">
        <v>11</v>
      </c>
      <c r="F472">
        <v>1</v>
      </c>
      <c r="G472">
        <v>0.6</v>
      </c>
      <c r="H472" s="31">
        <v>0.27677351072827805</v>
      </c>
      <c r="I472">
        <v>16.329999999999998</v>
      </c>
    </row>
    <row r="473" spans="1:9" x14ac:dyDescent="0.25">
      <c r="A473" t="s">
        <v>431</v>
      </c>
      <c r="B473">
        <v>24</v>
      </c>
      <c r="C473" t="s">
        <v>538</v>
      </c>
      <c r="D473">
        <v>828</v>
      </c>
      <c r="E473">
        <v>9</v>
      </c>
      <c r="F473">
        <v>1</v>
      </c>
      <c r="G473">
        <v>1.1000000000000001</v>
      </c>
      <c r="H473" s="31">
        <v>2.5666537273400705E-2</v>
      </c>
      <c r="I473">
        <v>17.55</v>
      </c>
    </row>
    <row r="474" spans="1:9" x14ac:dyDescent="0.25">
      <c r="A474" t="s">
        <v>282</v>
      </c>
      <c r="B474">
        <v>16</v>
      </c>
      <c r="C474" t="s">
        <v>538</v>
      </c>
      <c r="D474">
        <v>578</v>
      </c>
      <c r="E474">
        <v>9</v>
      </c>
      <c r="F474">
        <v>1</v>
      </c>
      <c r="G474">
        <v>2.1</v>
      </c>
      <c r="H474" s="31">
        <v>0.18265530668701346</v>
      </c>
      <c r="I474">
        <v>12.35</v>
      </c>
    </row>
    <row r="475" spans="1:9" x14ac:dyDescent="0.25">
      <c r="A475" t="s">
        <v>484</v>
      </c>
      <c r="B475">
        <v>25</v>
      </c>
      <c r="C475" t="s">
        <v>538</v>
      </c>
      <c r="D475">
        <v>910</v>
      </c>
      <c r="E475">
        <v>9</v>
      </c>
      <c r="F475">
        <v>1</v>
      </c>
      <c r="G475">
        <v>0.6</v>
      </c>
      <c r="H475" s="31">
        <v>0.23485418510789027</v>
      </c>
      <c r="I475">
        <v>77.25</v>
      </c>
    </row>
    <row r="476" spans="1:9" x14ac:dyDescent="0.25">
      <c r="A476" t="s">
        <v>8</v>
      </c>
      <c r="B476">
        <v>11</v>
      </c>
      <c r="C476" t="s">
        <v>538</v>
      </c>
      <c r="D476">
        <v>26</v>
      </c>
      <c r="E476">
        <v>9</v>
      </c>
      <c r="F476">
        <v>1</v>
      </c>
      <c r="G476">
        <v>10.35</v>
      </c>
      <c r="H476" s="31">
        <v>15.264041568146364</v>
      </c>
      <c r="I476">
        <v>482</v>
      </c>
    </row>
    <row r="477" spans="1:9" x14ac:dyDescent="0.25">
      <c r="A477" t="s">
        <v>177</v>
      </c>
      <c r="B477">
        <v>12</v>
      </c>
      <c r="C477" t="s">
        <v>538</v>
      </c>
      <c r="D477">
        <v>404</v>
      </c>
      <c r="E477">
        <v>9</v>
      </c>
      <c r="F477">
        <v>1</v>
      </c>
      <c r="G477">
        <v>2.1</v>
      </c>
      <c r="H477" s="31">
        <v>0.1693918118190828</v>
      </c>
      <c r="I477">
        <v>15.19</v>
      </c>
    </row>
    <row r="478" spans="1:9" x14ac:dyDescent="0.25">
      <c r="A478" t="s">
        <v>64</v>
      </c>
      <c r="B478">
        <v>111</v>
      </c>
      <c r="C478" t="s">
        <v>538</v>
      </c>
      <c r="D478">
        <v>156</v>
      </c>
      <c r="E478">
        <v>11</v>
      </c>
      <c r="F478">
        <v>1</v>
      </c>
      <c r="G478">
        <v>2.8</v>
      </c>
      <c r="H478" s="31">
        <v>1.3836754685711006</v>
      </c>
      <c r="I478">
        <v>8.8000000000000007</v>
      </c>
    </row>
    <row r="479" spans="1:9" x14ac:dyDescent="0.25">
      <c r="A479" t="s">
        <v>65</v>
      </c>
      <c r="B479">
        <v>111</v>
      </c>
      <c r="C479" t="s">
        <v>538</v>
      </c>
      <c r="D479">
        <v>157</v>
      </c>
      <c r="E479">
        <v>9</v>
      </c>
      <c r="F479">
        <v>1</v>
      </c>
      <c r="G479">
        <v>2.7</v>
      </c>
      <c r="H479" s="31">
        <v>0.14849367426076923</v>
      </c>
      <c r="I479">
        <v>15.2</v>
      </c>
    </row>
    <row r="480" spans="1:9" x14ac:dyDescent="0.25">
      <c r="A480" t="s">
        <v>485</v>
      </c>
      <c r="B480">
        <v>25</v>
      </c>
      <c r="C480" t="s">
        <v>538</v>
      </c>
      <c r="D480">
        <v>911</v>
      </c>
      <c r="E480">
        <v>9</v>
      </c>
      <c r="F480">
        <v>1</v>
      </c>
      <c r="G480">
        <v>1.3</v>
      </c>
      <c r="H480" s="31">
        <v>0.130945210902363</v>
      </c>
      <c r="I480">
        <v>5</v>
      </c>
    </row>
    <row r="481" spans="1:9" x14ac:dyDescent="0.25">
      <c r="A481" t="s">
        <v>486</v>
      </c>
      <c r="B481">
        <v>25</v>
      </c>
      <c r="C481" t="s">
        <v>538</v>
      </c>
      <c r="D481">
        <v>912</v>
      </c>
      <c r="E481">
        <v>9</v>
      </c>
      <c r="F481">
        <v>1</v>
      </c>
      <c r="G481">
        <v>1.5</v>
      </c>
      <c r="H481" s="31">
        <v>9.3818071968804539E-2</v>
      </c>
      <c r="I481">
        <v>5</v>
      </c>
    </row>
    <row r="482" spans="1:9" x14ac:dyDescent="0.25">
      <c r="A482" t="s">
        <v>255</v>
      </c>
      <c r="B482">
        <v>15</v>
      </c>
      <c r="C482" t="s">
        <v>538</v>
      </c>
      <c r="D482">
        <v>538</v>
      </c>
      <c r="E482">
        <v>10</v>
      </c>
      <c r="F482">
        <v>2</v>
      </c>
      <c r="G482">
        <v>4.9800000000000004</v>
      </c>
      <c r="H482" s="31">
        <v>8.3809325567080387E-2</v>
      </c>
      <c r="I482">
        <v>68.97</v>
      </c>
    </row>
    <row r="483" spans="1:9" x14ac:dyDescent="0.25">
      <c r="A483" t="s">
        <v>256</v>
      </c>
      <c r="B483">
        <v>15</v>
      </c>
      <c r="C483" t="s">
        <v>538</v>
      </c>
      <c r="D483">
        <v>539</v>
      </c>
      <c r="E483">
        <v>10</v>
      </c>
      <c r="F483">
        <v>2</v>
      </c>
      <c r="G483">
        <v>4.68</v>
      </c>
      <c r="H483" s="31">
        <v>8.4416566391561171E-2</v>
      </c>
      <c r="I483">
        <v>81.510000000000005</v>
      </c>
    </row>
    <row r="484" spans="1:9" x14ac:dyDescent="0.25">
      <c r="A484" t="s">
        <v>257</v>
      </c>
      <c r="B484">
        <v>15</v>
      </c>
      <c r="C484" t="s">
        <v>538</v>
      </c>
      <c r="D484">
        <v>540</v>
      </c>
      <c r="E484">
        <v>5</v>
      </c>
      <c r="F484">
        <v>1</v>
      </c>
      <c r="G484">
        <v>1</v>
      </c>
      <c r="H484" s="31">
        <v>0.16430754777737192</v>
      </c>
      <c r="I484">
        <v>3.23</v>
      </c>
    </row>
    <row r="485" spans="1:9" x14ac:dyDescent="0.25">
      <c r="A485" t="s">
        <v>408</v>
      </c>
      <c r="B485">
        <v>23</v>
      </c>
      <c r="C485" t="s">
        <v>538</v>
      </c>
      <c r="D485">
        <v>789</v>
      </c>
      <c r="E485">
        <v>10</v>
      </c>
      <c r="F485">
        <v>2</v>
      </c>
      <c r="G485">
        <v>3.7</v>
      </c>
      <c r="H485" s="31">
        <v>0.61321411392047398</v>
      </c>
      <c r="I485">
        <v>15.95</v>
      </c>
    </row>
    <row r="486" spans="1:9" x14ac:dyDescent="0.25">
      <c r="A486" t="s">
        <v>258</v>
      </c>
      <c r="B486">
        <v>15</v>
      </c>
      <c r="C486" t="s">
        <v>538</v>
      </c>
      <c r="D486">
        <v>541</v>
      </c>
      <c r="E486">
        <v>9</v>
      </c>
      <c r="F486">
        <v>1</v>
      </c>
      <c r="G486">
        <v>2.7</v>
      </c>
      <c r="H486" s="31">
        <v>0.1465159589224638</v>
      </c>
      <c r="I486">
        <v>11.43</v>
      </c>
    </row>
    <row r="487" spans="1:9" x14ac:dyDescent="0.25">
      <c r="A487" t="s">
        <v>377</v>
      </c>
      <c r="B487">
        <v>22</v>
      </c>
      <c r="C487" t="s">
        <v>538</v>
      </c>
      <c r="D487">
        <v>736</v>
      </c>
      <c r="E487">
        <v>9</v>
      </c>
      <c r="F487">
        <v>1</v>
      </c>
      <c r="G487">
        <v>0.5</v>
      </c>
      <c r="H487" s="31">
        <v>2.5371292447866158E-2</v>
      </c>
      <c r="I487">
        <v>5.0599999999999996</v>
      </c>
    </row>
    <row r="488" spans="1:9" x14ac:dyDescent="0.25">
      <c r="A488" t="s">
        <v>259</v>
      </c>
      <c r="B488">
        <v>15</v>
      </c>
      <c r="C488" t="s">
        <v>538</v>
      </c>
      <c r="D488">
        <v>542</v>
      </c>
      <c r="E488">
        <v>10</v>
      </c>
      <c r="F488">
        <v>2</v>
      </c>
      <c r="G488">
        <v>7</v>
      </c>
      <c r="H488" s="31">
        <v>0.75776648730956697</v>
      </c>
      <c r="I488">
        <v>7.65</v>
      </c>
    </row>
    <row r="489" spans="1:9" x14ac:dyDescent="0.25">
      <c r="A489" t="s">
        <v>260</v>
      </c>
      <c r="B489">
        <v>15</v>
      </c>
      <c r="C489" t="s">
        <v>538</v>
      </c>
      <c r="D489">
        <v>543</v>
      </c>
      <c r="E489">
        <v>9</v>
      </c>
      <c r="F489">
        <v>1</v>
      </c>
      <c r="G489">
        <v>0.5</v>
      </c>
      <c r="H489" s="31">
        <v>4.5300243362811354E-3</v>
      </c>
      <c r="I489">
        <v>7.94</v>
      </c>
    </row>
    <row r="490" spans="1:9" x14ac:dyDescent="0.25">
      <c r="A490" t="s">
        <v>261</v>
      </c>
      <c r="B490">
        <v>15</v>
      </c>
      <c r="C490" t="s">
        <v>538</v>
      </c>
      <c r="D490">
        <v>544</v>
      </c>
      <c r="E490">
        <v>9</v>
      </c>
      <c r="F490">
        <v>1</v>
      </c>
      <c r="G490">
        <v>4.3</v>
      </c>
      <c r="H490" s="31">
        <v>1.1807266024008707</v>
      </c>
      <c r="I490">
        <v>59.89</v>
      </c>
    </row>
    <row r="491" spans="1:9" x14ac:dyDescent="0.25">
      <c r="A491" t="s">
        <v>262</v>
      </c>
      <c r="B491">
        <v>15</v>
      </c>
      <c r="C491" t="s">
        <v>538</v>
      </c>
      <c r="D491">
        <v>545</v>
      </c>
      <c r="E491">
        <v>9</v>
      </c>
      <c r="F491">
        <v>1</v>
      </c>
      <c r="G491">
        <v>3.2</v>
      </c>
      <c r="H491" s="31">
        <v>2.6897673670083764E-3</v>
      </c>
      <c r="I491">
        <v>11.64</v>
      </c>
    </row>
    <row r="492" spans="1:9" x14ac:dyDescent="0.25">
      <c r="A492" t="s">
        <v>487</v>
      </c>
      <c r="B492">
        <v>25</v>
      </c>
      <c r="C492" t="s">
        <v>538</v>
      </c>
      <c r="D492">
        <v>913</v>
      </c>
      <c r="E492">
        <v>9</v>
      </c>
      <c r="F492">
        <v>1</v>
      </c>
      <c r="G492">
        <v>1.4</v>
      </c>
      <c r="H492" s="31">
        <v>5.4995450788196121E-2</v>
      </c>
      <c r="I492">
        <v>20.8</v>
      </c>
    </row>
    <row r="493" spans="1:9" x14ac:dyDescent="0.25">
      <c r="A493" t="s">
        <v>75</v>
      </c>
      <c r="B493">
        <v>112</v>
      </c>
      <c r="C493" t="s">
        <v>538</v>
      </c>
      <c r="D493">
        <v>181</v>
      </c>
      <c r="E493">
        <v>11</v>
      </c>
      <c r="F493">
        <v>1</v>
      </c>
      <c r="G493">
        <v>0.4</v>
      </c>
      <c r="H493" s="31">
        <v>2.9885137334898108E-2</v>
      </c>
      <c r="I493">
        <v>6.62</v>
      </c>
    </row>
    <row r="494" spans="1:9" x14ac:dyDescent="0.25">
      <c r="A494" t="s">
        <v>76</v>
      </c>
      <c r="B494">
        <v>112</v>
      </c>
      <c r="C494" t="s">
        <v>538</v>
      </c>
      <c r="D494">
        <v>183</v>
      </c>
      <c r="E494">
        <v>11</v>
      </c>
      <c r="F494">
        <v>1</v>
      </c>
      <c r="G494">
        <v>0.6</v>
      </c>
      <c r="H494" s="31">
        <v>1.1447021539624869</v>
      </c>
      <c r="I494">
        <v>19.89</v>
      </c>
    </row>
    <row r="495" spans="1:9" x14ac:dyDescent="0.25">
      <c r="A495" t="s">
        <v>263</v>
      </c>
      <c r="B495">
        <v>15</v>
      </c>
      <c r="C495" t="s">
        <v>538</v>
      </c>
      <c r="D495">
        <v>546</v>
      </c>
      <c r="E495">
        <v>10</v>
      </c>
      <c r="F495">
        <v>2</v>
      </c>
      <c r="G495">
        <v>6.94</v>
      </c>
      <c r="H495" s="31">
        <v>0.53769139742203786</v>
      </c>
      <c r="I495">
        <v>120.41</v>
      </c>
    </row>
    <row r="496" spans="1:9" x14ac:dyDescent="0.25">
      <c r="A496" t="s">
        <v>264</v>
      </c>
      <c r="B496">
        <v>15</v>
      </c>
      <c r="C496" t="s">
        <v>538</v>
      </c>
      <c r="D496">
        <v>547</v>
      </c>
      <c r="E496">
        <v>9</v>
      </c>
      <c r="F496">
        <v>1</v>
      </c>
      <c r="G496">
        <v>3.43</v>
      </c>
      <c r="H496" s="31">
        <v>0.25741466310598754</v>
      </c>
      <c r="I496">
        <v>145.27000000000001</v>
      </c>
    </row>
    <row r="497" spans="1:9" x14ac:dyDescent="0.25">
      <c r="A497" t="s">
        <v>178</v>
      </c>
      <c r="B497">
        <v>12</v>
      </c>
      <c r="C497" t="s">
        <v>538</v>
      </c>
      <c r="D497">
        <v>405</v>
      </c>
      <c r="E497">
        <v>17</v>
      </c>
      <c r="F497">
        <v>1</v>
      </c>
      <c r="G497">
        <v>1</v>
      </c>
      <c r="H497" s="31">
        <v>0.12091002215487384</v>
      </c>
      <c r="I497">
        <v>12.12</v>
      </c>
    </row>
    <row r="498" spans="1:9" x14ac:dyDescent="0.25">
      <c r="A498" t="s">
        <v>179</v>
      </c>
      <c r="B498">
        <v>12</v>
      </c>
      <c r="C498" t="s">
        <v>538</v>
      </c>
      <c r="D498">
        <v>406</v>
      </c>
      <c r="E498">
        <v>13</v>
      </c>
      <c r="F498">
        <v>1</v>
      </c>
      <c r="G498">
        <v>0.7</v>
      </c>
      <c r="H498" s="31">
        <v>8.5155181803627772E-2</v>
      </c>
      <c r="I498">
        <v>450</v>
      </c>
    </row>
    <row r="499" spans="1:9" x14ac:dyDescent="0.25">
      <c r="A499" t="s">
        <v>265</v>
      </c>
      <c r="B499">
        <v>15</v>
      </c>
      <c r="C499" t="s">
        <v>538</v>
      </c>
      <c r="D499">
        <v>548</v>
      </c>
      <c r="E499">
        <v>9</v>
      </c>
      <c r="F499">
        <v>1</v>
      </c>
      <c r="G499">
        <v>2.29</v>
      </c>
      <c r="H499" s="31">
        <v>0.17726586753699469</v>
      </c>
      <c r="I499">
        <v>20.149999999999999</v>
      </c>
    </row>
    <row r="500" spans="1:9" x14ac:dyDescent="0.25">
      <c r="A500" t="s">
        <v>488</v>
      </c>
      <c r="B500">
        <v>25</v>
      </c>
      <c r="C500" t="s">
        <v>538</v>
      </c>
      <c r="D500">
        <v>914</v>
      </c>
      <c r="E500">
        <v>10</v>
      </c>
      <c r="F500">
        <v>2</v>
      </c>
      <c r="G500">
        <v>4.0999999999999996</v>
      </c>
      <c r="H500" s="31">
        <v>1.660877209187503</v>
      </c>
      <c r="I500">
        <v>7.9</v>
      </c>
    </row>
    <row r="501" spans="1:9" x14ac:dyDescent="0.25">
      <c r="A501" t="s">
        <v>77</v>
      </c>
      <c r="B501">
        <v>112</v>
      </c>
      <c r="C501" t="s">
        <v>539</v>
      </c>
      <c r="D501">
        <v>184</v>
      </c>
      <c r="E501">
        <v>17</v>
      </c>
      <c r="F501">
        <v>1</v>
      </c>
      <c r="G501">
        <v>1</v>
      </c>
      <c r="H501" s="31">
        <v>1.8682006483707225</v>
      </c>
      <c r="I501">
        <v>51.4</v>
      </c>
    </row>
    <row r="502" spans="1:9" x14ac:dyDescent="0.25">
      <c r="A502" t="s">
        <v>98</v>
      </c>
      <c r="B502">
        <v>114</v>
      </c>
      <c r="C502" t="s">
        <v>538</v>
      </c>
      <c r="D502">
        <v>220</v>
      </c>
      <c r="E502">
        <v>9</v>
      </c>
      <c r="F502">
        <v>1</v>
      </c>
      <c r="G502">
        <v>3.33</v>
      </c>
      <c r="H502" s="31">
        <v>0.84093903545054982</v>
      </c>
      <c r="I502">
        <v>15.3</v>
      </c>
    </row>
    <row r="503" spans="1:9" x14ac:dyDescent="0.25">
      <c r="A503" t="s">
        <v>266</v>
      </c>
      <c r="B503">
        <v>15</v>
      </c>
      <c r="C503" t="s">
        <v>538</v>
      </c>
      <c r="D503">
        <v>550</v>
      </c>
      <c r="E503">
        <v>9</v>
      </c>
      <c r="F503">
        <v>1</v>
      </c>
      <c r="G503">
        <v>4</v>
      </c>
      <c r="H503" s="31">
        <v>4.7668765044624729E-2</v>
      </c>
      <c r="I503">
        <v>39.29</v>
      </c>
    </row>
    <row r="504" spans="1:9" x14ac:dyDescent="0.25">
      <c r="A504" t="s">
        <v>180</v>
      </c>
      <c r="B504">
        <v>12</v>
      </c>
      <c r="C504" t="s">
        <v>538</v>
      </c>
      <c r="D504">
        <v>409</v>
      </c>
      <c r="E504">
        <v>13</v>
      </c>
      <c r="F504">
        <v>1</v>
      </c>
      <c r="G504">
        <v>0.32</v>
      </c>
      <c r="H504" s="31">
        <v>3.9896781160830962E-3</v>
      </c>
      <c r="I504">
        <v>16</v>
      </c>
    </row>
    <row r="505" spans="1:9" x14ac:dyDescent="0.25">
      <c r="A505" t="s">
        <v>66</v>
      </c>
      <c r="B505">
        <v>111</v>
      </c>
      <c r="C505" t="s">
        <v>538</v>
      </c>
      <c r="D505">
        <v>159</v>
      </c>
      <c r="E505">
        <v>15</v>
      </c>
      <c r="F505">
        <v>1</v>
      </c>
      <c r="G505">
        <v>0.4</v>
      </c>
      <c r="H505" s="31">
        <v>5.4534626975791527E-2</v>
      </c>
      <c r="I505">
        <v>7</v>
      </c>
    </row>
    <row r="506" spans="1:9" x14ac:dyDescent="0.25">
      <c r="A506" t="s">
        <v>267</v>
      </c>
      <c r="B506">
        <v>15</v>
      </c>
      <c r="C506" t="s">
        <v>538</v>
      </c>
      <c r="D506">
        <v>552</v>
      </c>
      <c r="E506">
        <v>9</v>
      </c>
      <c r="F506">
        <v>1</v>
      </c>
      <c r="G506">
        <v>1.2</v>
      </c>
      <c r="H506" s="31">
        <v>6.1284437968728525E-2</v>
      </c>
      <c r="I506">
        <v>15.98</v>
      </c>
    </row>
    <row r="507" spans="1:9" x14ac:dyDescent="0.25">
      <c r="A507" t="s">
        <v>315</v>
      </c>
      <c r="B507">
        <v>18</v>
      </c>
      <c r="C507" t="s">
        <v>538</v>
      </c>
      <c r="D507">
        <v>646</v>
      </c>
      <c r="E507">
        <v>11</v>
      </c>
      <c r="F507">
        <v>1</v>
      </c>
      <c r="G507">
        <v>0.2</v>
      </c>
      <c r="H507" s="31">
        <v>0.10820905678135116</v>
      </c>
      <c r="I507">
        <v>198.92</v>
      </c>
    </row>
    <row r="508" spans="1:9" x14ac:dyDescent="0.25">
      <c r="A508" t="s">
        <v>78</v>
      </c>
      <c r="B508">
        <v>112</v>
      </c>
      <c r="C508" t="s">
        <v>538</v>
      </c>
      <c r="D508">
        <v>185</v>
      </c>
      <c r="E508">
        <v>15</v>
      </c>
      <c r="F508">
        <v>1</v>
      </c>
      <c r="G508">
        <v>0.5</v>
      </c>
      <c r="H508" s="31">
        <v>6.9221858204574341E-2</v>
      </c>
      <c r="I508">
        <v>11.86</v>
      </c>
    </row>
    <row r="509" spans="1:9" x14ac:dyDescent="0.25">
      <c r="A509" t="s">
        <v>29</v>
      </c>
      <c r="B509">
        <v>110</v>
      </c>
      <c r="C509" t="s">
        <v>538</v>
      </c>
      <c r="D509">
        <v>91</v>
      </c>
      <c r="E509">
        <v>13</v>
      </c>
      <c r="F509">
        <v>1</v>
      </c>
      <c r="G509">
        <v>1</v>
      </c>
      <c r="H509" s="31">
        <v>0.18145411460921826</v>
      </c>
      <c r="I509">
        <v>26</v>
      </c>
    </row>
    <row r="510" spans="1:9" x14ac:dyDescent="0.25">
      <c r="A510" t="s">
        <v>283</v>
      </c>
      <c r="B510">
        <v>16</v>
      </c>
      <c r="C510" t="s">
        <v>538</v>
      </c>
      <c r="D510">
        <v>579</v>
      </c>
      <c r="E510">
        <v>10</v>
      </c>
      <c r="F510">
        <v>2</v>
      </c>
      <c r="G510">
        <v>5.7</v>
      </c>
      <c r="H510" s="31">
        <v>1.9043062352752218</v>
      </c>
      <c r="I510">
        <v>30.25</v>
      </c>
    </row>
    <row r="511" spans="1:9" x14ac:dyDescent="0.25">
      <c r="A511" t="s">
        <v>508</v>
      </c>
      <c r="B511">
        <v>31</v>
      </c>
      <c r="C511" t="s">
        <v>538</v>
      </c>
      <c r="D511">
        <v>950</v>
      </c>
      <c r="E511">
        <v>9</v>
      </c>
      <c r="F511">
        <v>1</v>
      </c>
      <c r="G511">
        <v>0.15</v>
      </c>
      <c r="H511" s="31">
        <v>4.9567476304791663E-3</v>
      </c>
      <c r="I511">
        <v>6.15</v>
      </c>
    </row>
    <row r="512" spans="1:9" x14ac:dyDescent="0.25">
      <c r="A512" t="s">
        <v>268</v>
      </c>
      <c r="B512">
        <v>15</v>
      </c>
      <c r="C512" t="s">
        <v>538</v>
      </c>
      <c r="D512">
        <v>553</v>
      </c>
      <c r="E512">
        <v>9</v>
      </c>
      <c r="F512">
        <v>1</v>
      </c>
      <c r="G512">
        <v>4</v>
      </c>
      <c r="H512" s="31">
        <v>4.9467248709523404E-2</v>
      </c>
      <c r="I512">
        <v>41.55</v>
      </c>
    </row>
    <row r="513" spans="1:9" x14ac:dyDescent="0.25">
      <c r="A513" t="s">
        <v>181</v>
      </c>
      <c r="B513">
        <v>12</v>
      </c>
      <c r="C513" t="s">
        <v>538</v>
      </c>
      <c r="D513">
        <v>411</v>
      </c>
      <c r="E513">
        <v>11</v>
      </c>
      <c r="F513">
        <v>1</v>
      </c>
      <c r="G513">
        <v>2.2000000000000002</v>
      </c>
      <c r="H513" s="31">
        <v>0.51054495590841165</v>
      </c>
      <c r="I513">
        <v>38.340000000000003</v>
      </c>
    </row>
    <row r="514" spans="1:9" x14ac:dyDescent="0.25">
      <c r="A514" t="s">
        <v>182</v>
      </c>
      <c r="B514">
        <v>12</v>
      </c>
      <c r="C514" t="s">
        <v>538</v>
      </c>
      <c r="D514">
        <v>412</v>
      </c>
      <c r="E514">
        <v>11</v>
      </c>
      <c r="F514">
        <v>1</v>
      </c>
      <c r="G514">
        <v>1</v>
      </c>
      <c r="H514" s="31">
        <v>4.6402039799199352E-2</v>
      </c>
      <c r="I514">
        <v>427</v>
      </c>
    </row>
    <row r="515" spans="1:9" x14ac:dyDescent="0.25">
      <c r="A515" t="s">
        <v>183</v>
      </c>
      <c r="B515">
        <v>12</v>
      </c>
      <c r="C515" t="s">
        <v>538</v>
      </c>
      <c r="D515">
        <v>413</v>
      </c>
      <c r="E515">
        <v>11</v>
      </c>
      <c r="F515">
        <v>1</v>
      </c>
      <c r="G515">
        <v>0.83</v>
      </c>
      <c r="H515" s="31">
        <v>0.2900034792009637</v>
      </c>
      <c r="I515">
        <v>414</v>
      </c>
    </row>
    <row r="516" spans="1:9" x14ac:dyDescent="0.25">
      <c r="A516" t="s">
        <v>99</v>
      </c>
      <c r="B516">
        <v>114</v>
      </c>
      <c r="C516" t="s">
        <v>538</v>
      </c>
      <c r="D516">
        <v>221</v>
      </c>
      <c r="E516">
        <v>15</v>
      </c>
      <c r="F516">
        <v>1</v>
      </c>
      <c r="G516">
        <v>0.33</v>
      </c>
      <c r="H516" s="31">
        <v>1.3415560672283262</v>
      </c>
      <c r="I516">
        <v>23</v>
      </c>
    </row>
    <row r="517" spans="1:9" x14ac:dyDescent="0.25">
      <c r="A517" t="s">
        <v>30</v>
      </c>
      <c r="B517">
        <v>110</v>
      </c>
      <c r="C517" t="s">
        <v>538</v>
      </c>
      <c r="D517">
        <v>92</v>
      </c>
      <c r="E517">
        <v>1</v>
      </c>
      <c r="F517">
        <v>1</v>
      </c>
      <c r="G517">
        <v>1.5</v>
      </c>
      <c r="H517" s="31">
        <v>9.6744764440480593E-2</v>
      </c>
      <c r="I517">
        <v>11.2</v>
      </c>
    </row>
    <row r="518" spans="1:9" x14ac:dyDescent="0.25">
      <c r="A518" t="s">
        <v>509</v>
      </c>
      <c r="B518">
        <v>31</v>
      </c>
      <c r="C518" t="s">
        <v>538</v>
      </c>
      <c r="D518">
        <v>952</v>
      </c>
      <c r="E518">
        <v>9</v>
      </c>
      <c r="F518">
        <v>1</v>
      </c>
      <c r="G518">
        <v>1.7</v>
      </c>
      <c r="H518" s="31">
        <v>0.17901544510850664</v>
      </c>
      <c r="I518">
        <v>3.65</v>
      </c>
    </row>
    <row r="519" spans="1:9" x14ac:dyDescent="0.25">
      <c r="A519" t="s">
        <v>292</v>
      </c>
      <c r="B519">
        <v>17</v>
      </c>
      <c r="C519" t="s">
        <v>538</v>
      </c>
      <c r="D519">
        <v>592</v>
      </c>
      <c r="E519">
        <v>9</v>
      </c>
      <c r="F519">
        <v>1</v>
      </c>
      <c r="G519">
        <v>0.5</v>
      </c>
      <c r="H519" s="31">
        <v>8.4046564504211985E-3</v>
      </c>
      <c r="I519">
        <v>116.86</v>
      </c>
    </row>
  </sheetData>
  <sheetProtection algorithmName="SHA-512" hashValue="7v6gF7TJ1pKneuBe6oBDRlApjDSjE8JXI2ugoBhNvElCRBp3oBKLerZET62biFwIpMvoEKY2I9OhOjs3cc570g==" saltValue="sijO48quMXBV2tBI/ACjXg==" spinCount="100000" sheet="1" objects="1" scenarios="1"/>
  <sortState xmlns:xlrd2="http://schemas.microsoft.com/office/spreadsheetml/2017/richdata2" ref="A2:J521">
    <sortCondition ref="A2:A52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Forside</vt:lpstr>
      <vt:lpstr>Fosforrisikovurdering</vt:lpstr>
      <vt:lpstr>Nedstrøms sø</vt:lpstr>
      <vt:lpstr>Rulleliste</vt:lpstr>
      <vt:lpstr>Data nedstrøms sø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NP-vekselkurs og nedstrøms søer</dc:title>
  <dc:creator>Emil Nielsen</dc:creator>
  <cp:lastModifiedBy>Mørk, Oliver</cp:lastModifiedBy>
  <dcterms:created xsi:type="dcterms:W3CDTF">2021-11-22T09:58:22Z</dcterms:created>
  <dcterms:modified xsi:type="dcterms:W3CDTF">2023-10-18T07:47:56Z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oudStatistics_StoryID">
    <vt:lpwstr>8ad5e8bb-b0bd-4e51-8dab-2829c7250a85</vt:lpwstr>
  </property>
</Properties>
</file>